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78" activeTab="2"/>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sheetId="32" r:id="rId19"/>
    <sheet name="附表2-2" sheetId="33" r:id="rId20"/>
    <sheet name="附表2-3" sheetId="34" r:id="rId21"/>
    <sheet name="附表2-4" sheetId="35" r:id="rId22"/>
    <sheet name="附表2-5" sheetId="36" r:id="rId23"/>
    <sheet name="附表2-6" sheetId="37" r:id="rId24"/>
    <sheet name="附表2-7" sheetId="38" r:id="rId25"/>
  </sheets>
  <definedNames>
    <definedName name="_xlnm._FilterDatabase" localSheetId="2" hidden="1">'附表1-3'!$A$4:$D$1850</definedName>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'附表1-14'!$A$4:$AA$4</definedName>
    <definedName name="_xlnm._FilterDatabase" localSheetId="17" hidden="1">'附表1-18'!$A$4:$AA$7</definedName>
    <definedName name="_xlnm._FilterDatabase" localSheetId="4" hidden="1">'附表1-5'!$A$4:$AB$5</definedName>
    <definedName name="_xlnm._FilterDatabase" localSheetId="8" hidden="1">'附表1-9'!$A$4:$E$15</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hidden="1">#REF!</definedName>
    <definedName name="_xlnm.Print_Area" localSheetId="0">'附表1-1'!$A$1:$B$11</definedName>
    <definedName name="_xlnm.Print_Area" localSheetId="13">'附表1-14'!$A:$C</definedName>
    <definedName name="_xlnm.Print_Area" localSheetId="17">'附表1-18'!$A:$C</definedName>
    <definedName name="_xlnm.Print_Area" localSheetId="2">'附表1-3'!#REF!</definedName>
    <definedName name="_xlnm.Print_Area" localSheetId="4">'附表1-5'!$A:$D</definedName>
    <definedName name="_xlnm.Print_Area" localSheetId="5">'附表1-6'!$A$1:$B$4</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<sst xmlns="http://schemas.openxmlformats.org/spreadsheetml/2006/main" count="2564" uniqueCount="1868">
  <si>
    <r>
      <rPr>
        <sz val="11"/>
        <rFont val="黑体"/>
        <charset val="134"/>
      </rPr>
      <t>附表</t>
    </r>
    <r>
      <rPr>
        <sz val="11"/>
        <rFont val="Times New Roman"/>
        <charset val="134"/>
      </rPr>
      <t>1-1</t>
    </r>
  </si>
  <si>
    <t>一般公共预算收入表</t>
  </si>
  <si>
    <r>
      <rPr>
        <sz val="10"/>
        <rFont val="方正仿宋_GBK"/>
        <charset val="134"/>
      </rPr>
      <t>单位：万元</t>
    </r>
  </si>
  <si>
    <t>项目</t>
  </si>
  <si>
    <t>预算数</t>
  </si>
  <si>
    <t>一、税收收入</t>
  </si>
  <si>
    <t xml:space="preserve">    增值税</t>
  </si>
  <si>
    <t xml:space="preserve">    企业所得税</t>
  </si>
  <si>
    <t xml:space="preserve">    个人所得税</t>
  </si>
  <si>
    <t xml:space="preserve">    城建税</t>
  </si>
  <si>
    <t xml:space="preserve">    房产税</t>
  </si>
  <si>
    <t xml:space="preserve">    契税</t>
  </si>
  <si>
    <t xml:space="preserve">    资源税</t>
  </si>
  <si>
    <t xml:space="preserve">    印花税</t>
  </si>
  <si>
    <t xml:space="preserve">    城镇土地使用税</t>
  </si>
  <si>
    <t xml:space="preserve">    土地增值税</t>
  </si>
  <si>
    <t xml:space="preserve">    车船税</t>
  </si>
  <si>
    <t xml:space="preserve">    环保税</t>
  </si>
  <si>
    <t xml:space="preserve">    环境保护税</t>
  </si>
  <si>
    <t>二、非税收入</t>
  </si>
  <si>
    <t xml:space="preserve">    专项收入</t>
  </si>
  <si>
    <t xml:space="preserve">      其中：排污费</t>
  </si>
  <si>
    <t xml:space="preserve">            水资源费</t>
  </si>
  <si>
    <t xml:space="preserve">            教育费附加</t>
  </si>
  <si>
    <t xml:space="preserve">            残保金收入</t>
  </si>
  <si>
    <t xml:space="preserve">            森林植被恢复费和育林基金</t>
  </si>
  <si>
    <t xml:space="preserve">            育林基金收入</t>
  </si>
  <si>
    <t xml:space="preserve">    行政事业性收费</t>
  </si>
  <si>
    <t xml:space="preserve">    罚没收入</t>
  </si>
  <si>
    <t xml:space="preserve">    国有资源（资产）有偿使用收入</t>
  </si>
  <si>
    <t xml:space="preserve">    其他收入</t>
  </si>
  <si>
    <t>一般公共预算收入合计</t>
  </si>
  <si>
    <r>
      <rPr>
        <sz val="11"/>
        <rFont val="黑体"/>
        <charset val="134"/>
      </rPr>
      <t>附表</t>
    </r>
    <r>
      <rPr>
        <sz val="11"/>
        <rFont val="Times New Roman"/>
        <charset val="134"/>
      </rPr>
      <t>1-2</t>
    </r>
  </si>
  <si>
    <t>一般公共预算支出表</t>
  </si>
  <si>
    <r>
      <rPr>
        <sz val="9"/>
        <rFont val="方正仿宋_GBK"/>
        <charset val="134"/>
      </rPr>
      <t>单位：万元</t>
    </r>
  </si>
  <si>
    <t>一、本级支出</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</si>
  <si>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</si>
  <si>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</si>
  <si>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</si>
  <si>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</si>
  <si>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</si>
  <si>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</si>
  <si>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</si>
  <si>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</si>
  <si>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</si>
  <si>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</si>
  <si>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</si>
  <si>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</si>
  <si>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</si>
  <si>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</si>
  <si>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</si>
  <si>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</si>
  <si>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</si>
  <si>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</si>
  <si>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</si>
  <si>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</si>
  <si>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</si>
  <si>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</si>
  <si>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其他支出</t>
  </si>
  <si>
    <t xml:space="preserve">    债务还本支出</t>
  </si>
  <si>
    <t xml:space="preserve">    债务付息支出</t>
  </si>
  <si>
    <t xml:space="preserve">    债务发行费用支出</t>
  </si>
  <si>
    <t>二、对下税收返还和转移支付</t>
  </si>
  <si>
    <t>税收返还</t>
  </si>
  <si>
    <t>转移支付</t>
  </si>
  <si>
    <t>一般性转移支付</t>
  </si>
  <si>
    <t>专项转移支付</t>
  </si>
  <si>
    <t>……</t>
  </si>
  <si>
    <t>合计</t>
  </si>
  <si>
    <r>
      <rPr>
        <sz val="9"/>
        <rFont val="宋体"/>
        <charset val="134"/>
      </rPr>
      <t>附表</t>
    </r>
    <r>
      <rPr>
        <sz val="9"/>
        <rFont val="Times New Roman"/>
        <charset val="134"/>
      </rPr>
      <t>1-3</t>
    </r>
  </si>
  <si>
    <t>一般公共预算本级支出表</t>
  </si>
  <si>
    <t>单位：万元</t>
  </si>
  <si>
    <t>科目名称</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</si>
  <si>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</si>
  <si>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</si>
  <si>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</si>
  <si>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</si>
  <si>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</si>
  <si>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</si>
  <si>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</si>
  <si>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</si>
  <si>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</si>
  <si>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</si>
  <si>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</si>
  <si>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</si>
  <si>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</si>
  <si>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</si>
  <si>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</si>
  <si>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</si>
  <si>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</si>
  <si>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</si>
  <si>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</si>
  <si>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</si>
  <si>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</si>
  <si>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</si>
  <si>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</si>
  <si>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</si>
  <si>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</si>
  <si>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</si>
  <si>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</si>
  <si>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</si>
  <si>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</si>
  <si>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</si>
  <si>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</si>
  <si>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</si>
  <si>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</si>
  <si>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</si>
  <si>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</si>
  <si>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</si>
  <si>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</si>
  <si>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</si>
  <si>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</si>
  <si>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</si>
  <si>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</si>
  <si>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</si>
  <si>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</si>
  <si>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</si>
  <si>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</si>
  <si>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</si>
  <si>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</si>
  <si>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</si>
  <si>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</si>
  <si>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</si>
  <si>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</si>
  <si>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</si>
  <si>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</si>
  <si>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</si>
  <si>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</si>
  <si>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</si>
  <si>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</si>
  <si>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</si>
  <si>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</si>
  <si>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</si>
  <si>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</si>
  <si>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</si>
  <si>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</si>
  <si>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</si>
  <si>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</si>
  <si>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</si>
  <si>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</si>
  <si>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</si>
  <si>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</si>
  <si>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</si>
  <si>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</si>
  <si>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</si>
  <si>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</si>
  <si>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</si>
  <si>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</si>
  <si>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</si>
  <si>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</si>
  <si>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</si>
  <si>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</si>
  <si>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</si>
  <si>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</si>
  <si>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</si>
  <si>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</si>
  <si>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</si>
  <si>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</si>
  <si>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</si>
  <si>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</si>
  <si>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</si>
  <si>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</si>
  <si>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</si>
  <si>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</si>
  <si>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</si>
  <si>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</si>
  <si>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</si>
  <si>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</si>
  <si>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</si>
  <si>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</si>
  <si>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</si>
  <si>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</si>
  <si>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</si>
  <si>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</si>
  <si>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</si>
  <si>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</si>
  <si>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</si>
  <si>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</si>
  <si>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</si>
  <si>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</si>
  <si>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</si>
  <si>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</si>
  <si>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</si>
  <si>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</si>
  <si>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</si>
  <si>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</si>
  <si>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</si>
  <si>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</si>
  <si>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</si>
  <si>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</si>
  <si>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</si>
  <si>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</si>
  <si>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</si>
  <si>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</si>
  <si>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</si>
  <si>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</si>
  <si>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</si>
  <si>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</si>
  <si>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</si>
  <si>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</si>
  <si>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</si>
  <si>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</si>
  <si>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</si>
  <si>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</si>
  <si>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</si>
  <si>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</si>
  <si>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</si>
  <si>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</si>
  <si>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</si>
  <si>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</si>
  <si>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</si>
  <si>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</si>
  <si>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</si>
  <si>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</si>
  <si>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</si>
  <si>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</si>
  <si>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</si>
  <si>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</si>
  <si>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</si>
  <si>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</si>
  <si>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</si>
  <si>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</si>
  <si>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</si>
  <si>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</si>
  <si>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</si>
  <si>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</si>
  <si>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</si>
  <si>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</si>
  <si>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</si>
  <si>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</si>
  <si>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</si>
  <si>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</si>
  <si>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</si>
  <si>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</si>
  <si>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</si>
  <si>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</si>
  <si>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</si>
  <si>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</si>
  <si>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</si>
  <si>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</si>
  <si>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</si>
  <si>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</si>
  <si>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</si>
  <si>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</si>
  <si>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</si>
  <si>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</si>
  <si>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</si>
  <si>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</si>
  <si>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</si>
  <si>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</si>
  <si>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</si>
  <si>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</si>
  <si>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</si>
  <si>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</si>
  <si>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</si>
  <si>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</si>
  <si>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</si>
  <si>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</si>
  <si>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</si>
  <si>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</si>
  <si>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</si>
  <si>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</si>
  <si>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</si>
  <si>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</si>
  <si>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</si>
  <si>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</si>
  <si>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</si>
  <si>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</si>
  <si>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</si>
  <si>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</si>
  <si>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</si>
  <si>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</si>
  <si>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</si>
  <si>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</si>
  <si>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</si>
  <si>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</si>
  <si>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</si>
  <si>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</si>
  <si>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</si>
  <si>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</si>
  <si>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</si>
  <si>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</si>
  <si>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</si>
  <si>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</si>
  <si>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</si>
  <si>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</si>
  <si>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</si>
  <si>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</si>
  <si>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</si>
  <si>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</si>
  <si>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</si>
  <si>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</si>
  <si>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</si>
  <si>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</si>
  <si>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</si>
  <si>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</si>
  <si>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</si>
  <si>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</si>
  <si>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</si>
  <si>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</si>
  <si>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</si>
  <si>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</si>
  <si>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</si>
  <si>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</si>
  <si>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</si>
  <si>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</si>
  <si>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</si>
  <si>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</si>
  <si>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</si>
  <si>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</si>
  <si>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</si>
  <si>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</si>
  <si>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</si>
  <si>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</si>
  <si>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</si>
  <si>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</si>
  <si>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</si>
  <si>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</si>
  <si>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</si>
  <si>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</si>
  <si>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</si>
  <si>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</si>
  <si>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</si>
  <si>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</si>
  <si>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</si>
  <si>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</si>
  <si>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</si>
  <si>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</si>
  <si>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</si>
  <si>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</si>
  <si>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</si>
  <si>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</si>
  <si>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</si>
  <si>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</si>
  <si>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</si>
  <si>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</si>
  <si>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</si>
  <si>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</si>
  <si>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</si>
  <si>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</si>
  <si>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</si>
  <si>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</si>
  <si>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</si>
  <si>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</si>
  <si>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</si>
  <si>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</si>
  <si>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</si>
  <si>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</si>
  <si>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</si>
  <si>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</si>
  <si>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</si>
  <si>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</si>
  <si>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</si>
  <si>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</si>
  <si>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</si>
  <si>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</si>
  <si>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</si>
  <si>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</si>
  <si>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</si>
  <si>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</si>
  <si>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</si>
  <si>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</si>
  <si>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</si>
  <si>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</si>
  <si>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</si>
  <si>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</si>
  <si>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</si>
  <si>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</si>
  <si>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</si>
  <si>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</si>
  <si>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</si>
  <si>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</si>
  <si>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</si>
  <si>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</si>
  <si>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</si>
  <si>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</si>
  <si>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</si>
  <si>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</si>
  <si>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</si>
  <si>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</si>
  <si>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</si>
  <si>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</si>
  <si>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</si>
  <si>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</si>
  <si>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</si>
  <si>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</si>
  <si>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</si>
  <si>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</si>
  <si>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</si>
  <si>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</si>
  <si>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</si>
  <si>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</si>
  <si>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</si>
  <si>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</si>
  <si>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</si>
  <si>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</si>
  <si>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</si>
  <si>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</si>
  <si>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</si>
  <si>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</si>
  <si>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</si>
  <si>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</si>
  <si>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</si>
  <si>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</si>
  <si>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</si>
  <si>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</si>
  <si>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</si>
  <si>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</si>
  <si>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</si>
  <si>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</si>
  <si>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</si>
  <si>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</si>
  <si>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</si>
  <si>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</si>
  <si>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</si>
  <si>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</si>
  <si>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</si>
  <si>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</si>
  <si>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</si>
  <si>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</si>
  <si>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</si>
  <si>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</si>
  <si>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</si>
  <si>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</si>
  <si>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</si>
  <si>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</si>
  <si>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</si>
  <si>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</si>
  <si>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</si>
  <si>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</si>
  <si>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</si>
  <si>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</si>
  <si>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</si>
  <si>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</si>
  <si>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</si>
  <si>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</si>
  <si>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</si>
  <si>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</si>
  <si>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</si>
  <si>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</si>
  <si>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</si>
  <si>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</si>
  <si>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</si>
  <si>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</si>
  <si>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</si>
  <si>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</si>
  <si>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</si>
  <si>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</si>
  <si>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</si>
  <si>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</si>
  <si>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</si>
  <si>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</si>
  <si>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</si>
  <si>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</si>
  <si>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</si>
  <si>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</si>
  <si>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</si>
  <si>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</si>
  <si>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</si>
  <si>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</si>
  <si>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</si>
  <si>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</si>
  <si>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</si>
  <si>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</si>
  <si>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广播电视</t>
  </si>
  <si>
    <t xml:space="preserve">       广播</t>
  </si>
  <si>
    <t xml:space="preserve">       电视</t>
  </si>
  <si>
    <t xml:space="preserve">       其他广播电视支出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</si>
  <si>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</si>
  <si>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</si>
  <si>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</si>
  <si>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</si>
  <si>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</si>
  <si>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</si>
  <si>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</si>
  <si>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</si>
  <si>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</si>
  <si>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其他文化体育与传媒支出</t>
  </si>
  <si>
    <t xml:space="preserve">       宣传文化发展专项支出</t>
  </si>
  <si>
    <t xml:space="preserve">       文化产业发展专项支出</t>
  </si>
  <si>
    <t xml:space="preserve">       其他文化体育与传媒支出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</si>
  <si>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</si>
  <si>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</si>
  <si>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</si>
  <si>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</si>
  <si>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</si>
  <si>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</si>
  <si>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</si>
  <si>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</si>
  <si>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</si>
  <si>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</si>
  <si>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</si>
  <si>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</si>
  <si>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</si>
  <si>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</si>
  <si>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</si>
  <si>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</si>
  <si>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财政对城乡居民社会养老保险基金的补助</t>
  </si>
  <si>
    <t xml:space="preserve">    补充全国社会保障基金</t>
  </si>
  <si>
    <t xml:space="preserve">       用一般公共预算补充基金</t>
  </si>
  <si>
    <t xml:space="preserve">       国有资本经营预算补充社保基金支出</t>
  </si>
  <si>
    <t xml:space="preserve">       用其他财政资金补充基金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</si>
  <si>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</si>
  <si>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</si>
  <si>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</si>
  <si>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</si>
  <si>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</si>
  <si>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</si>
  <si>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</si>
  <si>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</si>
  <si>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</si>
  <si>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</si>
  <si>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</si>
  <si>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</si>
  <si>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</si>
  <si>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</si>
  <si>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</si>
  <si>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</si>
  <si>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</si>
  <si>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</si>
  <si>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</si>
  <si>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</si>
  <si>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</si>
  <si>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</si>
  <si>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</si>
  <si>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</si>
  <si>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</si>
  <si>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</si>
  <si>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</si>
  <si>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</si>
  <si>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</si>
  <si>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</si>
  <si>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</si>
  <si>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</si>
  <si>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</si>
  <si>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</si>
  <si>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</si>
  <si>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</si>
  <si>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</si>
  <si>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</si>
  <si>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</si>
  <si>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</si>
  <si>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</si>
  <si>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</si>
  <si>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</si>
  <si>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</si>
  <si>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</si>
  <si>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</si>
  <si>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</si>
  <si>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</si>
  <si>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</si>
  <si>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</si>
  <si>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</si>
  <si>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</si>
  <si>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</si>
  <si>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</si>
  <si>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</si>
  <si>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</si>
  <si>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</si>
  <si>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</si>
  <si>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</si>
  <si>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</si>
  <si>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</si>
  <si>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</si>
  <si>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</si>
  <si>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</si>
  <si>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</si>
  <si>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</si>
  <si>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</si>
  <si>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</si>
  <si>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</si>
  <si>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</si>
  <si>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</si>
  <si>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</si>
  <si>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</si>
  <si>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</si>
  <si>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</si>
  <si>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</si>
  <si>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</si>
  <si>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</si>
  <si>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</si>
  <si>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</si>
  <si>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</si>
  <si>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</si>
  <si>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</si>
  <si>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</si>
  <si>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</si>
  <si>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</si>
  <si>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</si>
  <si>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小型水库移民扶助基金对应专项债务收入安排的支出</t>
  </si>
  <si>
    <t xml:space="preserve">       其他小型水库移民扶助基金对应专项债务收入安排的支出</t>
  </si>
  <si>
    <t xml:space="preserve">    其他社会保障和就业支出</t>
  </si>
  <si>
    <t xml:space="preserve">       其他社会保障和就业支出</t>
  </si>
  <si>
    <t>社会保险基金支出</t>
  </si>
  <si>
    <t xml:space="preserve">    企业职工基本养老保险基金支出</t>
  </si>
  <si>
    <t xml:space="preserve">       基本养老金</t>
  </si>
  <si>
    <t xml:space="preserve">       医疗补助金</t>
  </si>
  <si>
    <t xml:space="preserve">       丧葬抚恤补助</t>
  </si>
  <si>
    <t xml:space="preserve">       其他企业职工基本养老保险基金支出</t>
  </si>
  <si>
    <t xml:space="preserve">    失业保险基金支出</t>
  </si>
  <si>
    <t xml:space="preserve">       失业保险金</t>
  </si>
  <si>
    <t xml:space="preserve">       医疗保险费</t>
  </si>
  <si>
    <t xml:space="preserve">       职业培训和职业介绍补贴</t>
  </si>
  <si>
    <t xml:space="preserve">       其他失业保险基金支出</t>
  </si>
  <si>
    <t xml:space="preserve">    城镇职工基本医疗保险基金支出</t>
  </si>
  <si>
    <t xml:space="preserve">       城镇职工基本医疗保险统筹基金</t>
  </si>
  <si>
    <t xml:space="preserve">       城镇职工医疗保险个人账户基金</t>
  </si>
  <si>
    <t xml:space="preserve">       其他城镇职工基本医疗保险基金支出</t>
  </si>
  <si>
    <t xml:space="preserve">    工伤保险基金支出</t>
  </si>
  <si>
    <t xml:space="preserve">       工伤保险待遇</t>
  </si>
  <si>
    <t xml:space="preserve">       劳动能力鉴定支出</t>
  </si>
  <si>
    <t xml:space="preserve">       工伤预防费用支出</t>
  </si>
  <si>
    <t xml:space="preserve">       其他工伤保险基金支出</t>
  </si>
  <si>
    <t xml:space="preserve">    生育保险基金支出</t>
  </si>
  <si>
    <t xml:space="preserve">       生育医疗费用支出</t>
  </si>
  <si>
    <t xml:space="preserve">       生育津贴支出</t>
  </si>
  <si>
    <t xml:space="preserve">       其他生育保险基金支出</t>
  </si>
  <si>
    <t xml:space="preserve">    新型农村合作医疗基金支出</t>
  </si>
  <si>
    <t xml:space="preserve">       新型农村合作医疗基金医疗待遇支出</t>
  </si>
  <si>
    <t xml:space="preserve">       大病医疗保险支出</t>
  </si>
  <si>
    <t xml:space="preserve">       其他新型农村合作医疗基金支出</t>
  </si>
  <si>
    <t xml:space="preserve">    城镇居民基本医疗保险基金支出</t>
  </si>
  <si>
    <t xml:space="preserve">       城镇居民基本医疗保险基金医疗待遇支出</t>
  </si>
  <si>
    <t xml:space="preserve">       其他城镇居民基本医疗保险基金支出</t>
  </si>
  <si>
    <t xml:space="preserve">    城乡居民基本养老保险基金支出</t>
  </si>
  <si>
    <t xml:space="preserve">       基础养老金支出</t>
  </si>
  <si>
    <t xml:space="preserve">       个人账户养老金支出</t>
  </si>
  <si>
    <t xml:space="preserve">       丧葬抚恤补助支出</t>
  </si>
  <si>
    <t xml:space="preserve">       其他城乡居民基本养老保险基金支出</t>
  </si>
  <si>
    <t xml:space="preserve">    机关事业单位基本养老保险基金支出</t>
  </si>
  <si>
    <t xml:space="preserve">       基本养老金支出</t>
  </si>
  <si>
    <t xml:space="preserve">    其他社会保险基金支出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</si>
  <si>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</si>
  <si>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</si>
  <si>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</si>
  <si>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</si>
  <si>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</si>
  <si>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</si>
  <si>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</si>
  <si>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</si>
  <si>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</si>
  <si>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</si>
  <si>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</si>
  <si>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</si>
  <si>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</si>
  <si>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</si>
  <si>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</si>
  <si>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</si>
  <si>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</si>
  <si>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</si>
  <si>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</si>
  <si>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</si>
  <si>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</si>
  <si>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</si>
  <si>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</si>
  <si>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</si>
  <si>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</si>
  <si>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</si>
  <si>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</si>
  <si>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</si>
  <si>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</si>
  <si>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</si>
  <si>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</si>
  <si>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</si>
  <si>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</si>
  <si>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</si>
  <si>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</si>
  <si>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</si>
  <si>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</si>
  <si>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</si>
  <si>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</si>
  <si>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</si>
  <si>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</si>
  <si>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</si>
  <si>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</si>
  <si>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</si>
  <si>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</si>
  <si>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</si>
  <si>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</si>
  <si>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</si>
  <si>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</si>
  <si>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</si>
  <si>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</si>
  <si>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</si>
  <si>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</si>
  <si>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</si>
  <si>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</si>
  <si>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</si>
  <si>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</si>
  <si>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</si>
  <si>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</si>
  <si>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</si>
  <si>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</si>
  <si>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</si>
  <si>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</si>
  <si>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</si>
  <si>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</si>
  <si>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</si>
  <si>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</si>
  <si>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</si>
  <si>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</si>
  <si>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</si>
  <si>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</si>
  <si>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</si>
  <si>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</si>
  <si>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</si>
  <si>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</si>
  <si>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</si>
  <si>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</si>
  <si>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</si>
  <si>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</si>
  <si>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</si>
  <si>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</si>
  <si>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</si>
  <si>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</si>
  <si>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</si>
  <si>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</si>
  <si>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</si>
  <si>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</si>
  <si>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</si>
  <si>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</si>
  <si>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</si>
  <si>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</si>
  <si>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</si>
  <si>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</si>
  <si>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</si>
  <si>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</si>
  <si>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</si>
  <si>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</si>
  <si>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</si>
  <si>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</si>
  <si>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</si>
  <si>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</si>
  <si>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</si>
  <si>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</si>
  <si>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</si>
  <si>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</si>
  <si>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</si>
  <si>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</si>
  <si>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</si>
  <si>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</si>
  <si>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</si>
  <si>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</si>
  <si>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</si>
  <si>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</si>
  <si>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</si>
  <si>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</si>
  <si>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</si>
  <si>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</si>
  <si>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</si>
  <si>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</si>
  <si>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</si>
  <si>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</si>
  <si>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</si>
  <si>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</si>
  <si>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</si>
  <si>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</si>
  <si>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</si>
  <si>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</si>
  <si>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</si>
  <si>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</si>
  <si>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</si>
  <si>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</si>
  <si>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</si>
  <si>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</si>
  <si>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</si>
  <si>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</si>
  <si>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</si>
  <si>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</si>
  <si>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</si>
  <si>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</si>
  <si>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</si>
  <si>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</si>
  <si>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</si>
  <si>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</si>
  <si>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</si>
  <si>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</si>
  <si>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</si>
  <si>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</si>
  <si>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</si>
  <si>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</si>
  <si>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</si>
  <si>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</si>
  <si>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</si>
  <si>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</si>
  <si>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</si>
  <si>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</si>
  <si>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</si>
  <si>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</si>
  <si>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</si>
  <si>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</si>
  <si>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</si>
  <si>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</si>
  <si>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</si>
  <si>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</si>
  <si>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</si>
  <si>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</si>
  <si>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</si>
  <si>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</si>
  <si>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</si>
  <si>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</si>
  <si>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</si>
  <si>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</si>
  <si>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</si>
  <si>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</si>
  <si>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</si>
  <si>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</si>
  <si>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</si>
  <si>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</si>
  <si>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</si>
  <si>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</si>
  <si>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</si>
  <si>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</si>
  <si>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</si>
  <si>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</si>
  <si>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</si>
  <si>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</si>
  <si>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</si>
  <si>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</si>
  <si>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</si>
  <si>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</si>
  <si>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</si>
  <si>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</si>
  <si>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</si>
  <si>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</si>
  <si>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</si>
  <si>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</si>
  <si>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</si>
  <si>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</si>
  <si>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其他城乡社区支出</t>
  </si>
  <si>
    <t xml:space="preserve">       其他城乡社区支出</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</si>
  <si>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</si>
  <si>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</si>
  <si>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</si>
  <si>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</si>
  <si>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</si>
  <si>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</si>
  <si>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</si>
  <si>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</si>
  <si>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</si>
  <si>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</si>
  <si>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</si>
  <si>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</si>
  <si>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</si>
  <si>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</si>
  <si>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</si>
  <si>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</si>
  <si>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</si>
  <si>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</si>
  <si>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</si>
  <si>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</si>
  <si>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</si>
  <si>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</si>
  <si>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</si>
  <si>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</si>
  <si>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</si>
  <si>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</si>
  <si>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</si>
  <si>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</si>
  <si>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</si>
  <si>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</si>
  <si>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</si>
  <si>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</si>
  <si>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</si>
  <si>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</si>
  <si>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</si>
  <si>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</si>
  <si>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</si>
  <si>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</si>
  <si>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</si>
  <si>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</si>
  <si>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</si>
  <si>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</si>
  <si>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</si>
  <si>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</si>
  <si>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</si>
  <si>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</si>
  <si>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</si>
  <si>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</si>
  <si>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</si>
  <si>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</si>
  <si>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</si>
  <si>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</si>
  <si>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</si>
  <si>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</si>
  <si>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</si>
  <si>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</si>
  <si>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</si>
  <si>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</si>
  <si>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</si>
  <si>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</si>
  <si>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</si>
  <si>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</si>
  <si>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</si>
  <si>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</si>
  <si>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</si>
  <si>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</si>
  <si>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</si>
  <si>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</si>
  <si>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</si>
  <si>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</si>
  <si>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</si>
  <si>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</si>
  <si>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</si>
  <si>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</si>
  <si>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</si>
  <si>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</si>
  <si>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</si>
  <si>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</si>
  <si>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</si>
  <si>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</si>
  <si>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</si>
  <si>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</si>
  <si>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</si>
  <si>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</si>
  <si>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</si>
  <si>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</si>
  <si>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</si>
  <si>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</si>
  <si>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</si>
  <si>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</si>
  <si>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</si>
  <si>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</si>
  <si>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</si>
  <si>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</si>
  <si>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</si>
  <si>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</si>
  <si>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</si>
  <si>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</si>
  <si>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</si>
  <si>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</si>
  <si>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</si>
  <si>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</si>
  <si>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</si>
  <si>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</si>
  <si>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</si>
  <si>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</si>
  <si>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</si>
  <si>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</si>
  <si>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</si>
  <si>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</si>
  <si>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</si>
  <si>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</si>
  <si>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</si>
  <si>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</si>
  <si>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</si>
  <si>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</si>
  <si>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</si>
  <si>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</si>
  <si>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</si>
  <si>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</si>
  <si>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</si>
  <si>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</si>
  <si>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</si>
  <si>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</si>
  <si>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</si>
  <si>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</si>
  <si>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</si>
  <si>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</si>
  <si>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</si>
  <si>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</si>
  <si>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</si>
  <si>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</si>
  <si>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</si>
  <si>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</si>
  <si>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</si>
  <si>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</si>
  <si>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</si>
  <si>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</si>
  <si>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</si>
  <si>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</si>
  <si>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</si>
  <si>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</si>
  <si>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</si>
  <si>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</si>
  <si>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</si>
  <si>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</si>
  <si>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</si>
  <si>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</si>
  <si>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</si>
  <si>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</si>
  <si>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</si>
  <si>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</si>
  <si>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</si>
  <si>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</si>
  <si>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</si>
  <si>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</si>
  <si>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</si>
  <si>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</si>
  <si>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</si>
  <si>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</si>
  <si>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</si>
  <si>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</si>
  <si>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</si>
  <si>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</si>
  <si>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</si>
  <si>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</si>
  <si>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</si>
  <si>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</si>
  <si>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</si>
  <si>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</si>
  <si>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</si>
  <si>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</si>
  <si>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</si>
  <si>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</si>
  <si>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</si>
  <si>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</si>
  <si>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</si>
  <si>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</si>
  <si>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</si>
  <si>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</si>
  <si>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</si>
  <si>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</si>
  <si>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</si>
  <si>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</si>
  <si>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</si>
  <si>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</si>
  <si>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</si>
  <si>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</si>
  <si>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</si>
  <si>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</si>
  <si>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</si>
  <si>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</si>
  <si>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</si>
  <si>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</si>
  <si>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</si>
  <si>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</si>
  <si>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</si>
  <si>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</si>
  <si>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</si>
  <si>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</si>
  <si>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</si>
  <si>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</si>
  <si>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</si>
  <si>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</si>
  <si>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</si>
  <si>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</si>
  <si>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</si>
  <si>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</si>
  <si>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</si>
  <si>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</si>
  <si>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</si>
  <si>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</si>
  <si>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</si>
  <si>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其他交通运输支出</t>
  </si>
  <si>
    <t xml:space="preserve">       公共交通运营补助</t>
  </si>
  <si>
    <t xml:space="preserve">       其他交通运输支出</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</si>
  <si>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</si>
  <si>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</si>
  <si>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</si>
  <si>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</si>
  <si>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</si>
  <si>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</si>
  <si>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</si>
  <si>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</si>
  <si>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</si>
  <si>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</si>
  <si>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</si>
  <si>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</si>
  <si>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</si>
  <si>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</si>
  <si>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</si>
  <si>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</si>
  <si>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</si>
  <si>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</si>
  <si>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</si>
  <si>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</si>
  <si>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</si>
  <si>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</si>
  <si>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</si>
  <si>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</si>
  <si>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</si>
  <si>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</si>
  <si>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</si>
  <si>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</si>
  <si>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</si>
  <si>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</si>
  <si>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</si>
  <si>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</si>
  <si>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</si>
  <si>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</si>
  <si>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</si>
  <si>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</si>
  <si>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</si>
  <si>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</si>
  <si>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</si>
  <si>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</si>
  <si>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</si>
  <si>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</si>
  <si>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</si>
  <si>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</si>
  <si>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</si>
  <si>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</si>
  <si>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</si>
  <si>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农网还贷资金支出</t>
  </si>
  <si>
    <t xml:space="preserve">       中央农网还贷资金支出</t>
  </si>
  <si>
    <t xml:space="preserve">       地方农网还贷资金支出</t>
  </si>
  <si>
    <t xml:space="preserve">       其他农网还贷资金支出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</si>
  <si>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</si>
  <si>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</si>
  <si>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</si>
  <si>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</si>
  <si>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</si>
  <si>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</si>
  <si>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</si>
  <si>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</si>
  <si>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</si>
  <si>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</si>
  <si>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</si>
  <si>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</si>
  <si>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</si>
  <si>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</si>
  <si>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</si>
  <si>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</si>
  <si>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</si>
  <si>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</si>
  <si>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</si>
  <si>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</si>
  <si>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</si>
  <si>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</si>
  <si>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</si>
  <si>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</si>
  <si>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</si>
  <si>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</si>
  <si>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</si>
  <si>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</si>
  <si>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</si>
  <si>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</si>
  <si>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</si>
  <si>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</si>
  <si>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</si>
  <si>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</si>
  <si>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</si>
  <si>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</si>
  <si>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</si>
  <si>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</si>
  <si>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</si>
  <si>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</si>
  <si>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</si>
  <si>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中央特别国债经营基金支出</t>
  </si>
  <si>
    <t xml:space="preserve">       中央特别国债经营基金财务支出</t>
  </si>
  <si>
    <t xml:space="preserve">       其他金融调控支出</t>
  </si>
  <si>
    <t xml:space="preserve">    其他金融支出</t>
  </si>
  <si>
    <t xml:space="preserve">       其他金融支出</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</si>
  <si>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</si>
  <si>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</si>
  <si>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</si>
  <si>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</si>
  <si>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</si>
  <si>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</si>
  <si>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</si>
  <si>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</si>
  <si>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</si>
  <si>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</si>
  <si>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</si>
  <si>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</si>
  <si>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</si>
  <si>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</si>
  <si>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</si>
  <si>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</si>
  <si>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</si>
  <si>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</si>
  <si>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</si>
  <si>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</si>
  <si>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</si>
  <si>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</si>
  <si>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</si>
  <si>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</si>
  <si>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</si>
  <si>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</si>
  <si>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</si>
  <si>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</si>
  <si>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</si>
  <si>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</si>
  <si>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</si>
  <si>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</si>
  <si>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</si>
  <si>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</si>
  <si>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</si>
  <si>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</si>
  <si>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</si>
  <si>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</si>
  <si>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</si>
  <si>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</si>
  <si>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</si>
  <si>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</si>
  <si>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</si>
  <si>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</si>
  <si>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</si>
  <si>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</si>
  <si>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</si>
  <si>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</si>
  <si>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</si>
  <si>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</si>
  <si>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</si>
  <si>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</si>
  <si>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</si>
  <si>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</si>
  <si>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</si>
  <si>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</si>
  <si>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</si>
  <si>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</si>
  <si>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</si>
  <si>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</si>
  <si>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</si>
  <si>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</si>
  <si>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</si>
  <si>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</si>
  <si>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</si>
  <si>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</si>
  <si>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</si>
  <si>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</si>
  <si>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</si>
  <si>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</si>
  <si>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</si>
  <si>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</si>
  <si>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</si>
  <si>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</si>
  <si>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</si>
  <si>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</si>
  <si>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</si>
  <si>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</si>
  <si>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</si>
  <si>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</si>
  <si>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</si>
  <si>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</si>
  <si>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</si>
  <si>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</si>
  <si>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</si>
  <si>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</si>
  <si>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</si>
  <si>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</si>
  <si>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</si>
  <si>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</si>
  <si>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</si>
  <si>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</si>
  <si>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</si>
  <si>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</si>
  <si>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</si>
  <si>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</si>
  <si>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</si>
  <si>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</si>
  <si>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</si>
  <si>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</si>
  <si>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</si>
  <si>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</si>
  <si>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</si>
  <si>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</si>
  <si>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</si>
  <si>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</si>
  <si>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</si>
  <si>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</si>
  <si>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</si>
  <si>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</si>
  <si>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</si>
  <si>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</si>
  <si>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</si>
  <si>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</si>
  <si>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</si>
  <si>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</si>
  <si>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</si>
  <si>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</si>
  <si>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</si>
  <si>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</si>
  <si>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</si>
  <si>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</si>
  <si>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</si>
  <si>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</si>
  <si>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</si>
  <si>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</si>
  <si>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</si>
  <si>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</si>
  <si>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</si>
  <si>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</si>
  <si>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</si>
  <si>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</si>
  <si>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</si>
  <si>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</si>
  <si>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</si>
  <si>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</si>
  <si>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</si>
  <si>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</si>
  <si>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</si>
  <si>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</si>
  <si>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</si>
  <si>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</si>
  <si>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</si>
  <si>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</si>
  <si>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</si>
  <si>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</si>
  <si>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</si>
  <si>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</si>
  <si>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</si>
  <si>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</si>
  <si>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</si>
  <si>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</si>
  <si>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</si>
  <si>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</si>
  <si>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</si>
  <si>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</si>
  <si>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</si>
  <si>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</si>
  <si>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</si>
  <si>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</si>
  <si>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</si>
  <si>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</si>
  <si>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</si>
  <si>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</si>
  <si>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</si>
  <si>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</si>
  <si>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</si>
  <si>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</si>
  <si>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</si>
  <si>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</si>
  <si>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</si>
  <si>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</si>
  <si>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</si>
  <si>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</si>
  <si>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</si>
  <si>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</si>
  <si>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</si>
  <si>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</si>
  <si>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</si>
  <si>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</si>
  <si>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</si>
  <si>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</si>
  <si>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</si>
  <si>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</si>
  <si>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</si>
  <si>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</si>
  <si>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</si>
  <si>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</si>
  <si>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预备费</t>
  </si>
  <si>
    <t>其他支出</t>
  </si>
  <si>
    <t xml:space="preserve">    年初预留</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</si>
  <si>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</si>
  <si>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</si>
  <si>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</si>
  <si>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</si>
  <si>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</si>
  <si>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</si>
  <si>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</si>
  <si>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</si>
  <si>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</si>
  <si>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</si>
  <si>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</si>
  <si>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</si>
  <si>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</si>
  <si>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</si>
  <si>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</si>
  <si>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</si>
  <si>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</si>
  <si>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</si>
  <si>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</si>
  <si>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</si>
  <si>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</si>
  <si>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</si>
  <si>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</si>
  <si>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</si>
  <si>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</si>
  <si>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转移性支出</t>
  </si>
  <si>
    <t xml:space="preserve">    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</si>
  <si>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</si>
  <si>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</si>
  <si>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</si>
  <si>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</si>
  <si>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</si>
  <si>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其他税收返还支出</t>
  </si>
  <si>
    <t xml:space="preserve">    一般性转移支付</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</si>
  <si>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</si>
  <si>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</si>
  <si>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</si>
  <si>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</si>
  <si>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</si>
  <si>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</si>
  <si>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成品油税费改革转移支付补助支出</t>
  </si>
  <si>
    <t xml:space="preserve">       基层公检法司转移支付支出</t>
  </si>
  <si>
    <t xml:space="preserve">       城乡义务教育转移支付支出</t>
  </si>
  <si>
    <t xml:space="preserve">       基本养老金转移支付支出</t>
  </si>
  <si>
    <t xml:space="preserve">       城乡居民医疗保险转移支付支出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</si>
  <si>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</si>
  <si>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</si>
  <si>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</si>
  <si>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</si>
  <si>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</si>
  <si>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</si>
  <si>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</si>
  <si>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</si>
  <si>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一般公共服务共同财政事权转移支付支出</t>
  </si>
  <si>
    <t xml:space="preserve">       外交共同财政事权转移支付支出</t>
  </si>
  <si>
    <t xml:space="preserve">       国防共同财政事权转移支付支出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</si>
  <si>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</si>
  <si>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</si>
  <si>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</si>
  <si>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</si>
  <si>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</si>
  <si>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卫生健康共同财政事权转移支付支出</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</si>
  <si>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</si>
  <si>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</si>
  <si>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</si>
  <si>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t>
  </si>
  <si>
    <t xml:space="preserve">       资源勘探信息等共同财政事权转移支付支出</t>
  </si>
  <si>
    <t xml:space="preserve">       商业服务业等共同财政事权转移支付支出</t>
  </si>
  <si>
    <t xml:space="preserve">       金融共同财政事权转移支付支出</t>
  </si>
  <si>
    <t xml:space="preserve">       自然资源海洋气象等共同财政事权转移支付支出</t>
  </si>
  <si>
    <t xml:space="preserve">       住房保障共同财政事权转移支付支出</t>
  </si>
  <si>
    <t xml:space="preserve">       粮油物资储备共同财政事权转移支付支出</t>
  </si>
  <si>
    <t xml:space="preserve">       其他共同财政事权转移支付支出</t>
  </si>
  <si>
    <t xml:space="preserve">       其他一般性转移支付支出</t>
  </si>
  <si>
    <t xml:space="preserve">    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</si>
  <si>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</si>
  <si>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</si>
  <si>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</si>
  <si>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</si>
  <si>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</si>
  <si>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</si>
  <si>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</si>
  <si>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</si>
  <si>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</si>
  <si>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</si>
  <si>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</si>
  <si>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</si>
  <si>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</si>
  <si>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</si>
  <si>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</si>
  <si>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</si>
  <si>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</si>
  <si>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</si>
  <si>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</si>
  <si>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政府性基金转移支付</t>
  </si>
  <si>
    <t xml:space="preserve">       政府性基金补助支出</t>
  </si>
  <si>
    <t xml:space="preserve">       政府性基金上解支出</t>
  </si>
  <si>
    <t xml:space="preserve">    国有资本经营预算转移支付</t>
  </si>
  <si>
    <t xml:space="preserve">       国有资本经营预算转移支付支出</t>
  </si>
  <si>
    <t xml:space="preserve">    上解支出</t>
  </si>
  <si>
    <t xml:space="preserve">       体制上解支出</t>
  </si>
  <si>
    <t xml:space="preserve">       专项上解支出</t>
  </si>
  <si>
    <t xml:space="preserve">    调出资金</t>
  </si>
  <si>
    <t xml:space="preserve">       政府性基金预算调出资金</t>
  </si>
  <si>
    <t xml:space="preserve">       国有资本经营预算调出资金</t>
  </si>
  <si>
    <t xml:space="preserve">    年终结余</t>
  </si>
  <si>
    <t xml:space="preserve">       一般公共预算年终结余</t>
  </si>
  <si>
    <t xml:space="preserve">       政府性基金年终结余</t>
  </si>
  <si>
    <t xml:space="preserve">       社会保险基金预算年终结余</t>
  </si>
  <si>
    <t xml:space="preserve">       其他年终结余</t>
  </si>
  <si>
    <t xml:space="preserve">    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</si>
  <si>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</si>
  <si>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</si>
  <si>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</si>
  <si>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</si>
  <si>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海南省高等级公路车辆通行附加费债务转贷支出</t>
  </si>
  <si>
    <t xml:space="preserve">       港口建设费债务转贷支出</t>
  </si>
  <si>
    <t xml:space="preserve">       散装水泥专项资金债务转贷支出</t>
  </si>
  <si>
    <t xml:space="preserve">       新型墙体材料专项基金债务转贷支出</t>
  </si>
  <si>
    <t xml:space="preserve">       国家电影事业发展专项资金债务转贷支出</t>
  </si>
  <si>
    <t xml:space="preserve">       城市公用事业附加债务转贷支出</t>
  </si>
  <si>
    <t xml:space="preserve">       国有土地使用权出让金债务转贷支出</t>
  </si>
  <si>
    <t xml:space="preserve">       国有土地收益基金债务转贷支出</t>
  </si>
  <si>
    <t xml:space="preserve">       农业土地开发资金债务转贷支出</t>
  </si>
  <si>
    <t xml:space="preserve">       大中型水库库区基金债务转贷支出</t>
  </si>
  <si>
    <t xml:space="preserve">       城市基础设施配套费债务转贷支出</t>
  </si>
  <si>
    <t xml:space="preserve">       小型水库移民扶助基金债务转贷支出</t>
  </si>
  <si>
    <t xml:space="preserve">       国家重大水利工程建设基金债务转贷支出</t>
  </si>
  <si>
    <t xml:space="preserve">       车辆通行费债务转贷支出</t>
  </si>
  <si>
    <t xml:space="preserve">       污水处理费债务转贷支出</t>
  </si>
  <si>
    <t xml:space="preserve">       土地储备专项债券转贷支出</t>
  </si>
  <si>
    <t xml:space="preserve">       政府收费公路专项债券转贷支出</t>
  </si>
  <si>
    <t xml:space="preserve">       棚户区改造专项债券转贷支出</t>
  </si>
  <si>
    <t xml:space="preserve">       其他地方自行试点项目收益专项债券转贷支出</t>
  </si>
  <si>
    <t xml:space="preserve">       其他地方政府债务转贷支出</t>
  </si>
  <si>
    <t xml:space="preserve">    安排预算稳定调节基金</t>
  </si>
  <si>
    <t xml:space="preserve">    补充预算周转金</t>
  </si>
  <si>
    <t xml:space="preserve">    地方国库管理现金投放</t>
  </si>
  <si>
    <t>债务还本支出</t>
  </si>
  <si>
    <t xml:space="preserve">    中央政府国内债务还本支出</t>
  </si>
  <si>
    <t xml:space="preserve">    中央政府国外债务还本支出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</si>
  <si>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</si>
  <si>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</si>
  <si>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</si>
  <si>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</si>
  <si>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</si>
  <si>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地方政府专项债务还本支出</t>
  </si>
  <si>
    <t xml:space="preserve">       海南省高等级公路车辆通行附加费债务还本支出</t>
  </si>
  <si>
    <t xml:space="preserve">       港口建设费债务还本支出</t>
  </si>
  <si>
    <t xml:space="preserve">       散装水泥专项资金债务还本支出</t>
  </si>
  <si>
    <t xml:space="preserve">       新型墙体材料专项基金债务还本支出</t>
  </si>
  <si>
    <t xml:space="preserve">       国家电影事业发展专项资金债务还本支出</t>
  </si>
  <si>
    <t xml:space="preserve">       城市公用事业附加债务还本支出</t>
  </si>
  <si>
    <t xml:space="preserve">       国有土地使用权出让金债务还本支出</t>
  </si>
  <si>
    <t xml:space="preserve">       国有土地收益基金债务还本支出</t>
  </si>
  <si>
    <t xml:space="preserve">       农业土地开发资金债务还本支出</t>
  </si>
  <si>
    <t xml:space="preserve">       大中型水库库区基金债务还本支出</t>
  </si>
  <si>
    <t xml:space="preserve">       城市基础设施配套费债务还本支出</t>
  </si>
  <si>
    <t xml:space="preserve">       小型水库移民扶助基金债务还本支出</t>
  </si>
  <si>
    <t xml:space="preserve">       国家重大水利工程建设基金债务还本支出</t>
  </si>
  <si>
    <t xml:space="preserve">       车辆通行费债务还本支出</t>
  </si>
  <si>
    <t xml:space="preserve">       污水处理费债务还本支出</t>
  </si>
  <si>
    <t xml:space="preserve">       土地储备专项债券还本支出</t>
  </si>
  <si>
    <t xml:space="preserve">       政府收费公路专项债券还本支出</t>
  </si>
  <si>
    <t xml:space="preserve">       棚户区改造专项债券还本支出</t>
  </si>
  <si>
    <t xml:space="preserve">       其他地方自行试点项目收益专项债券还本支出</t>
  </si>
  <si>
    <t xml:space="preserve">       其他政府性基金债务还本支出</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</si>
  <si>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</si>
  <si>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</si>
  <si>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</si>
  <si>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</si>
  <si>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</si>
  <si>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</si>
  <si>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</si>
  <si>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</si>
  <si>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地方政府专项债务付息支出</t>
  </si>
  <si>
    <t xml:space="preserve">       海南省高等级公路车辆通行附加费债务付息支出</t>
  </si>
  <si>
    <t xml:space="preserve">       港口建设费债务付息支出</t>
  </si>
  <si>
    <t xml:space="preserve">       散装水泥专项资金债务付息支出</t>
  </si>
  <si>
    <t xml:space="preserve">       新型墙体材料专项基金债务付息支出</t>
  </si>
  <si>
    <t xml:space="preserve">       国家电影事业发展专项资金债务付息支出</t>
  </si>
  <si>
    <t xml:space="preserve">       城市公用事业附加债务付息支出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</si>
  <si>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</si>
  <si>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</si>
  <si>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</si>
  <si>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</si>
  <si>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</si>
  <si>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</si>
  <si>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</si>
  <si>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</si>
  <si>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</si>
  <si>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</si>
  <si>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</si>
  <si>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</si>
  <si>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</si>
  <si>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</si>
  <si>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</si>
  <si>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中央政府国内债务发行费用支出</t>
  </si>
  <si>
    <t xml:space="preserve">    中央政府国外债务发行费用支出</t>
  </si>
  <si>
    <t xml:space="preserve">    地方政府一般债务发行费用支出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</si>
  <si>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</si>
  <si>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</si>
  <si>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</si>
  <si>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散装水泥专项资金债务发行费用支出</t>
  </si>
  <si>
    <t xml:space="preserve">       新型墙体材料专项基金债务发行费用支出</t>
  </si>
  <si>
    <t xml:space="preserve">       国家电影事业发展专项资金债务发行费用支出</t>
  </si>
  <si>
    <t xml:space="preserve">       城市公用事业附加债务发行费用支出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</si>
  <si>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</si>
  <si>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</si>
  <si>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</si>
  <si>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</si>
  <si>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</si>
  <si>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</si>
  <si>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</si>
  <si>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</si>
  <si>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</si>
  <si>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</si>
  <si>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</si>
  <si>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</si>
  <si>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</si>
  <si>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</si>
  <si>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r>
      <rPr>
        <sz val="11"/>
        <rFont val="黑体"/>
        <charset val="134"/>
      </rPr>
      <t>附表</t>
    </r>
    <r>
      <rPr>
        <sz val="11"/>
        <rFont val="Times New Roman"/>
        <charset val="134"/>
      </rPr>
      <t>1-4</t>
    </r>
  </si>
  <si>
    <t>一般公共预算本级基本支出表</t>
  </si>
  <si>
    <r>
      <rPr>
        <b/>
        <sz val="11"/>
        <rFont val="方正书宋_GBK"/>
        <charset val="134"/>
      </rPr>
      <t>科目编码</t>
    </r>
  </si>
  <si>
    <r>
      <rPr>
        <b/>
        <sz val="11"/>
        <rFont val="方正书宋_GBK"/>
        <charset val="134"/>
      </rPr>
      <t>科目名称</t>
    </r>
  </si>
  <si>
    <r>
      <rPr>
        <b/>
        <sz val="11"/>
        <rFont val="方正书宋_GBK"/>
        <charset val="134"/>
      </rPr>
      <t>预算数</t>
    </r>
  </si>
  <si>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</si>
  <si>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</si>
  <si>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</si>
  <si>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</si>
  <si>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</si>
  <si>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</si>
  <si>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</si>
  <si>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</si>
  <si>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</si>
  <si>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</si>
  <si>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</si>
  <si>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30109</t>
  </si>
  <si>
    <t xml:space="preserve">    职业年金缴费</t>
  </si>
  <si>
    <t>30110</t>
  </si>
  <si>
    <t xml:space="preserve">    城镇职工基本医疗保险缴费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</si>
  <si>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</si>
  <si>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</si>
  <si>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</si>
  <si>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</si>
  <si>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</si>
  <si>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</si>
  <si>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</si>
  <si>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</si>
  <si>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</si>
  <si>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</si>
  <si>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商品和服务支出</t>
  </si>
  <si>
    <t>30201</t>
  </si>
  <si>
    <t xml:space="preserve">    办公费</t>
  </si>
  <si>
    <t>30205</t>
  </si>
  <si>
    <t xml:space="preserve">    水费</t>
  </si>
  <si>
    <t>30206</t>
  </si>
  <si>
    <t xml:space="preserve">    电费</t>
  </si>
  <si>
    <t>30207</t>
  </si>
  <si>
    <t xml:space="preserve">    邮电费</t>
  </si>
  <si>
    <t>30208</t>
  </si>
  <si>
    <t xml:space="preserve">    取暖费</t>
  </si>
  <si>
    <t>30209</t>
  </si>
  <si>
    <t xml:space="preserve">    物业管理费</t>
  </si>
  <si>
    <t>30214</t>
  </si>
  <si>
    <t xml:space="preserve">    租赁费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</si>
  <si>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</si>
  <si>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</si>
  <si>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</si>
  <si>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</si>
  <si>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</si>
  <si>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</si>
  <si>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</si>
  <si>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</si>
  <si>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</si>
  <si>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</si>
  <si>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</si>
  <si>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</si>
  <si>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对个人和家庭的补助</t>
  </si>
  <si>
    <t>30302</t>
  </si>
  <si>
    <t xml:space="preserve">    退休费</t>
  </si>
  <si>
    <t>30305</t>
  </si>
  <si>
    <t xml:space="preserve">    生活补助</t>
  </si>
  <si>
    <t>30308</t>
  </si>
  <si>
    <t xml:space="preserve">    助学金</t>
  </si>
  <si>
    <t>30309</t>
  </si>
  <si>
    <t xml:space="preserve">    奖励金</t>
  </si>
  <si>
    <t>30399</t>
  </si>
  <si>
    <t xml:space="preserve">    其他对个人和家庭的补助</t>
  </si>
  <si>
    <t>支  出  合  计</t>
  </si>
  <si>
    <r>
      <rPr>
        <sz val="11"/>
        <rFont val="黑体"/>
        <charset val="134"/>
      </rPr>
      <t>附表</t>
    </r>
    <r>
      <rPr>
        <sz val="11"/>
        <rFont val="Times New Roman"/>
        <charset val="134"/>
      </rPr>
      <t>1-5</t>
    </r>
  </si>
  <si>
    <t>一般公共预算税收返还、一般性和专项转移支付分地区
安排情况表</t>
  </si>
  <si>
    <t>地区名称</t>
  </si>
  <si>
    <r>
      <rPr>
        <b/>
        <sz val="11"/>
        <rFont val="方正书宋_GBK"/>
        <charset val="134"/>
      </rPr>
      <t>税收返还</t>
    </r>
  </si>
  <si>
    <r>
      <rPr>
        <b/>
        <sz val="11"/>
        <rFont val="方正书宋_GBK"/>
        <charset val="134"/>
      </rPr>
      <t>一般性转移支付</t>
    </r>
  </si>
  <si>
    <r>
      <rPr>
        <b/>
        <sz val="9"/>
        <rFont val="方正书宋_GBK"/>
        <charset val="134"/>
      </rPr>
      <t>科目编码</t>
    </r>
  </si>
  <si>
    <r>
      <rPr>
        <b/>
        <sz val="9"/>
        <rFont val="方正书宋_GBK"/>
        <charset val="134"/>
      </rPr>
      <t>科目（单位）名称</t>
    </r>
  </si>
  <si>
    <r>
      <rPr>
        <b/>
        <sz val="9"/>
        <rFont val="方正书宋_GBK"/>
        <charset val="134"/>
      </rPr>
      <t>合计</t>
    </r>
  </si>
  <si>
    <t>201</t>
  </si>
  <si>
    <r>
      <rPr>
        <sz val="9"/>
        <rFont val="方正仿宋_GBK"/>
        <charset val="134"/>
      </rPr>
      <t>一般公共服务支出类合计</t>
    </r>
  </si>
  <si>
    <r>
      <rPr>
        <b/>
        <sz val="11"/>
        <rFont val="方正仿宋_GBK"/>
        <charset val="134"/>
      </rPr>
      <t>合计</t>
    </r>
  </si>
  <si>
    <t>232</t>
  </si>
  <si>
    <r>
      <rPr>
        <sz val="9"/>
        <rFont val="宋体"/>
        <charset val="134"/>
      </rPr>
      <t>债务付息支出类合计</t>
    </r>
  </si>
  <si>
    <t>注：未安排对下转移支付预算，空表列示。</t>
  </si>
  <si>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</si>
  <si>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</si>
  <si>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</si>
  <si>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</si>
  <si>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color theme="1"/>
        <rFont val="黑体"/>
        <charset val="134"/>
      </rPr>
      <t>附表</t>
    </r>
    <r>
      <rPr>
        <sz val="11"/>
        <color theme="1"/>
        <rFont val="Times New Roman"/>
        <charset val="134"/>
      </rPr>
      <t>1-6</t>
    </r>
  </si>
  <si>
    <t>一般公共预算专项转移支付分项目安排情况表</t>
  </si>
  <si>
    <r>
      <rPr>
        <sz val="10"/>
        <color theme="1"/>
        <rFont val="方正仿宋_GBK"/>
        <charset val="134"/>
      </rPr>
      <t>单位：万元</t>
    </r>
  </si>
  <si>
    <t>项目名称</t>
  </si>
  <si>
    <t>合  计</t>
  </si>
  <si>
    <r>
      <rPr>
        <sz val="11"/>
        <rFont val="黑体"/>
        <charset val="134"/>
      </rPr>
      <t>附表</t>
    </r>
    <r>
      <rPr>
        <sz val="11"/>
        <rFont val="Times New Roman"/>
        <charset val="134"/>
      </rPr>
      <t>1-7</t>
    </r>
  </si>
  <si>
    <t>政府性基金预算收入表</t>
  </si>
  <si>
    <t>本级政府性基金预算收入</t>
  </si>
  <si>
    <t>上级下达政府性基金预算收入</t>
  </si>
  <si>
    <r>
      <rPr>
        <sz val="11"/>
        <rFont val="黑体"/>
        <charset val="134"/>
      </rPr>
      <t>附表</t>
    </r>
    <r>
      <rPr>
        <sz val="11"/>
        <rFont val="Times New Roman"/>
        <charset val="134"/>
      </rPr>
      <t>1-8</t>
    </r>
  </si>
  <si>
    <t>政府性基金预算支出表</t>
  </si>
  <si>
    <r>
      <rPr>
        <sz val="11"/>
        <rFont val="方正书宋_GBK"/>
        <charset val="134"/>
      </rPr>
      <t>科目编码</t>
    </r>
  </si>
  <si>
    <r>
      <rPr>
        <sz val="11"/>
        <rFont val="方正书宋_GBK"/>
        <charset val="134"/>
      </rPr>
      <t>科目（单位）名称</t>
    </r>
  </si>
  <si>
    <r>
      <rPr>
        <sz val="11"/>
        <rFont val="方正书宋_GBK"/>
        <charset val="134"/>
      </rPr>
      <t>合计</t>
    </r>
  </si>
  <si>
    <r>
      <rPr>
        <sz val="11"/>
        <rFont val="方正仿宋_GBK"/>
        <charset val="134"/>
      </rPr>
      <t>一般公共服务支出类合计</t>
    </r>
  </si>
  <si>
    <t xml:space="preserve">      征地和拆迁补偿支出</t>
  </si>
  <si>
    <t xml:space="preserve">      土地开发支出</t>
  </si>
  <si>
    <t>2010199</t>
  </si>
  <si>
    <r>
      <rPr>
        <sz val="11"/>
        <rFont val="Times New Roman"/>
        <charset val="134"/>
      </rPr>
      <t xml:space="preserve">  </t>
    </r>
    <r>
      <rPr>
        <sz val="11"/>
        <rFont val="方正仿宋_GBK"/>
        <charset val="134"/>
      </rPr>
      <t>其他人大事务支出项合计</t>
    </r>
  </si>
  <si>
    <t xml:space="preserve">      城市建设支出</t>
  </si>
  <si>
    <t xml:space="preserve">      农村基础设施建设支出</t>
  </si>
  <si>
    <t xml:space="preserve">      补助被征地农民支出</t>
  </si>
  <si>
    <t xml:space="preserve">      土地出让业务支出</t>
  </si>
  <si>
    <t xml:space="preserve">      棚户区改造支出</t>
  </si>
  <si>
    <t xml:space="preserve">      国有土地使用权出让金债务付息支出</t>
  </si>
  <si>
    <t xml:space="preserve">      土地储备专项债券付息支出</t>
  </si>
  <si>
    <t xml:space="preserve">      国有土地使用权出让金债务发行费用支出</t>
  </si>
  <si>
    <t xml:space="preserve">      土地储备专项债券发行费用支出</t>
  </si>
  <si>
    <t>二、上级转移支付支出</t>
  </si>
  <si>
    <t xml:space="preserve">      资助影院建设</t>
  </si>
  <si>
    <t xml:space="preserve">      移民补助</t>
  </si>
  <si>
    <t xml:space="preserve">      基础设施建设和经济发展</t>
  </si>
  <si>
    <t xml:space="preserve">      城市环境卫生</t>
  </si>
  <si>
    <t xml:space="preserve">      用于体育事业的彩票公益金支出</t>
  </si>
  <si>
    <t xml:space="preserve">      用于教育事业的彩票公益金支出</t>
  </si>
  <si>
    <t xml:space="preserve">      用于城乡医疗救助的彩票公益金支出</t>
  </si>
  <si>
    <r>
      <rPr>
        <sz val="11"/>
        <rFont val="黑体"/>
        <charset val="134"/>
      </rPr>
      <t>附表</t>
    </r>
    <r>
      <rPr>
        <sz val="11"/>
        <rFont val="Times New Roman"/>
        <charset val="134"/>
      </rPr>
      <t>1-9</t>
    </r>
  </si>
  <si>
    <t>政府性基金预算本级支出表</t>
  </si>
  <si>
    <t>科目编码</t>
  </si>
  <si>
    <t>212</t>
  </si>
  <si>
    <t>21208</t>
  </si>
  <si>
    <t>2120801</t>
  </si>
  <si>
    <t>2120802</t>
  </si>
  <si>
    <t>2120803</t>
  </si>
  <si>
    <t>2120804</t>
  </si>
  <si>
    <t>2120805</t>
  </si>
  <si>
    <t>2120806</t>
  </si>
  <si>
    <t>2120810</t>
  </si>
  <si>
    <t>23204</t>
  </si>
  <si>
    <t>2320411</t>
  </si>
  <si>
    <t>2320431</t>
  </si>
  <si>
    <t>233</t>
  </si>
  <si>
    <t>23304</t>
  </si>
  <si>
    <t>2330411</t>
  </si>
  <si>
    <t>2330431</t>
  </si>
  <si>
    <r>
      <rPr>
        <sz val="11"/>
        <rFont val="黑体"/>
        <charset val="134"/>
      </rPr>
      <t>附表</t>
    </r>
    <r>
      <rPr>
        <sz val="11"/>
        <rFont val="Times New Roman"/>
        <charset val="134"/>
      </rPr>
      <t>1-10</t>
    </r>
  </si>
  <si>
    <t>政府性基金预算专项转移支付分地区安排情况表</t>
  </si>
  <si>
    <r>
      <rPr>
        <sz val="11"/>
        <rFont val="黑体"/>
        <charset val="134"/>
      </rPr>
      <t>附表</t>
    </r>
    <r>
      <rPr>
        <sz val="11"/>
        <rFont val="Times New Roman"/>
        <charset val="134"/>
      </rPr>
      <t>1-11</t>
    </r>
  </si>
  <si>
    <t>政府性基金预算专项转移支付分项目安排情况表</t>
  </si>
  <si>
    <r>
      <rPr>
        <sz val="11"/>
        <rFont val="黑体"/>
        <charset val="134"/>
      </rPr>
      <t>附表</t>
    </r>
    <r>
      <rPr>
        <sz val="11"/>
        <rFont val="Times New Roman"/>
        <charset val="134"/>
      </rPr>
      <t>1-12</t>
    </r>
  </si>
  <si>
    <t>国有资本经营预算收入表</t>
  </si>
  <si>
    <t>一、利润收入</t>
  </si>
  <si>
    <t>二、股利、股息收入</t>
  </si>
  <si>
    <t>注：2019年国有资本经营收入预计36万元，全部纳入一般公共预算非税收入管理，不再单独编制国有资本经营预算。</t>
  </si>
  <si>
    <r>
      <rPr>
        <sz val="11"/>
        <rFont val="黑体"/>
        <charset val="134"/>
      </rPr>
      <t>附表</t>
    </r>
    <r>
      <rPr>
        <sz val="11"/>
        <rFont val="Times New Roman"/>
        <charset val="134"/>
      </rPr>
      <t>1-13</t>
    </r>
  </si>
  <si>
    <t>国有资本经营预算支出表</t>
  </si>
  <si>
    <t xml:space="preserve"> 其他国有资本经营预算支出</t>
  </si>
  <si>
    <t>二、对下转移支付</t>
  </si>
  <si>
    <t xml:space="preserve"> ……</t>
  </si>
  <si>
    <r>
      <rPr>
        <sz val="11"/>
        <rFont val="黑体"/>
        <charset val="134"/>
      </rPr>
      <t>附表</t>
    </r>
    <r>
      <rPr>
        <sz val="11"/>
        <rFont val="Times New Roman"/>
        <charset val="134"/>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</si>
  <si>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</si>
  <si>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</si>
  <si>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</si>
  <si>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</si>
  <si>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r>
      <rPr>
        <sz val="11"/>
        <rFont val="黑体"/>
        <charset val="134"/>
      </rPr>
      <t>附表</t>
    </r>
    <r>
      <rPr>
        <sz val="11"/>
        <rFont val="Times New Roman"/>
        <charset val="134"/>
      </rPr>
      <t>1-15</t>
    </r>
  </si>
  <si>
    <t>国有资本经营预算专项转移支付分地区安排情况表</t>
  </si>
  <si>
    <t>秦皇岛市海港区</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</si>
  <si>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</si>
  <si>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</si>
  <si>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</si>
  <si>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</si>
  <si>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r>
      <rPr>
        <sz val="11"/>
        <rFont val="方正仿宋_GBK"/>
        <charset val="134"/>
      </rPr>
      <t>单位：万元</t>
    </r>
  </si>
  <si>
    <t>社会保险基金收入</t>
  </si>
  <si>
    <t>企业职工基本养老保险基金收入</t>
  </si>
  <si>
    <t>企业职工基本养老保险费收入</t>
  </si>
  <si>
    <t>企业职工基本养老保险基金利息收入</t>
  </si>
  <si>
    <t>其他企业职工基本养老保险基金收入</t>
  </si>
  <si>
    <t>职工基本医疗保险基金收入</t>
  </si>
  <si>
    <t>职工基本医疗保险费收入</t>
  </si>
  <si>
    <t>职工基本医疗保险基金利息收入</t>
  </si>
  <si>
    <t>其他职工基本医疗保险基金收入</t>
  </si>
  <si>
    <t>生育保险基金收入</t>
  </si>
  <si>
    <t>生育保险费收入</t>
  </si>
  <si>
    <t>生育保险基金利息收入</t>
  </si>
  <si>
    <t>城乡居民基本养老保险基金收入</t>
  </si>
  <si>
    <t>城乡居民基本养老保险基金缴费收入</t>
  </si>
  <si>
    <t>城乡居民基本养老保险基金财政补贴收入</t>
  </si>
  <si>
    <t>城乡居民基本养老保险基金利息收入</t>
  </si>
  <si>
    <t>其他城乡居民基本养老保险基金收入</t>
  </si>
  <si>
    <t>机关事业单位基本养老保险基金收入</t>
  </si>
  <si>
    <t>机关事业单位基本养老保险费收入</t>
  </si>
  <si>
    <t>机关事业单位基本养老保险基金财政补助收入</t>
  </si>
  <si>
    <t>机关事业单位基本养老保险基金利息收入</t>
  </si>
  <si>
    <t>城乡居民基本医疗保险基金收入</t>
  </si>
  <si>
    <t>城乡居民基本医疗保险缴费收入</t>
  </si>
  <si>
    <t>城乡居民基本医疗保险基金财政补贴收入</t>
  </si>
  <si>
    <t>转移性收入</t>
  </si>
  <si>
    <t>上年结余收入</t>
  </si>
  <si>
    <t>社会保险基金预算上年结余收入</t>
  </si>
  <si>
    <t>社会保险基金上解下拨收入</t>
  </si>
  <si>
    <t>社会保险基金上级补助收入（企业）</t>
  </si>
  <si>
    <t>社会保险基金上级补助收入（机关养老）</t>
  </si>
  <si>
    <t>合   计</t>
  </si>
  <si>
    <r>
      <rPr>
        <sz val="11"/>
        <rFont val="黑体"/>
        <charset val="134"/>
      </rPr>
      <t>附表</t>
    </r>
    <r>
      <rPr>
        <sz val="11"/>
        <rFont val="Times New Roman"/>
        <charset val="134"/>
      </rPr>
      <t>1-18</t>
    </r>
  </si>
  <si>
    <t>社会保险基金预算支出表</t>
  </si>
  <si>
    <t>20101</t>
  </si>
  <si>
    <r>
      <rPr>
        <sz val="11"/>
        <rFont val="Times New Roman"/>
        <charset val="134"/>
      </rPr>
      <t xml:space="preserve"> </t>
    </r>
    <r>
      <rPr>
        <sz val="11"/>
        <rFont val="方正仿宋_GBK"/>
        <charset val="134"/>
      </rPr>
      <t>人大事务款合计</t>
    </r>
  </si>
  <si>
    <t>企业职业基本养老保险基金支出</t>
  </si>
  <si>
    <t>2010101</t>
  </si>
  <si>
    <r>
      <rPr>
        <sz val="11"/>
        <rFont val="Times New Roman"/>
        <charset val="134"/>
      </rPr>
      <t xml:space="preserve">  </t>
    </r>
    <r>
      <rPr>
        <sz val="11"/>
        <rFont val="方正仿宋_GBK"/>
        <charset val="134"/>
      </rPr>
      <t>行政运行项合计</t>
    </r>
  </si>
  <si>
    <t>基本养老金</t>
  </si>
  <si>
    <t>丧葬抚恤补助</t>
  </si>
  <si>
    <t>其他企业职工基本养老保险基金支出</t>
  </si>
  <si>
    <t>职工基本医疗保险基金支出</t>
  </si>
  <si>
    <t>职工基本医疗保险统筹基金</t>
  </si>
  <si>
    <t>职工基本医疗保险个人账户基金</t>
  </si>
  <si>
    <t>生育保险基金支出</t>
  </si>
  <si>
    <t>生育医疗费用支出</t>
  </si>
  <si>
    <t>生育津贴支出</t>
  </si>
  <si>
    <t>城乡居民基本养老保险基金支出</t>
  </si>
  <si>
    <t>基础养老金支出</t>
  </si>
  <si>
    <t>个人账户养老金支出</t>
  </si>
  <si>
    <t>其他城乡居民基本养老保险基金支出</t>
  </si>
  <si>
    <t>机关事业单位基本养老保险基金支出</t>
  </si>
  <si>
    <r>
      <rPr>
        <sz val="11"/>
        <rFont val="宋体"/>
        <charset val="134"/>
      </rPr>
      <t>债务付息支出类合计</t>
    </r>
  </si>
  <si>
    <t>基本养老金支出</t>
  </si>
  <si>
    <r>
      <rPr>
        <sz val="11"/>
        <rFont val="Times New Roman"/>
        <charset val="134"/>
      </rPr>
      <t xml:space="preserve"> </t>
    </r>
    <r>
      <rPr>
        <sz val="11"/>
        <rFont val="宋体"/>
        <charset val="134"/>
      </rPr>
      <t>地方政府一般债务付息支出款合计</t>
    </r>
  </si>
  <si>
    <r>
      <rPr>
        <sz val="11"/>
        <rFont val="Times New Roman"/>
        <charset val="134"/>
      </rPr>
      <t xml:space="preserve">  </t>
    </r>
    <r>
      <rPr>
        <sz val="11"/>
        <rFont val="宋体"/>
        <charset val="134"/>
      </rPr>
      <t>地方政府一般债券付息支出项合计</t>
    </r>
  </si>
  <si>
    <t>年终结余</t>
  </si>
  <si>
    <t>社会保险基金预算年终结余</t>
  </si>
  <si>
    <t>社会保险基金上解下拨支出</t>
  </si>
  <si>
    <t>社会保险基金上解上级支出（职工医疗）</t>
  </si>
  <si>
    <t>社会保险基金上解上级支出（城乡居民医疗）</t>
  </si>
  <si>
    <t>社会保险基金上解上级支出（生育）</t>
  </si>
  <si>
    <t>附表2-1</t>
  </si>
  <si>
    <t>政府一般债务限额和余额情况表</t>
  </si>
  <si>
    <t>执行数</t>
  </si>
  <si>
    <t>一、2017年度末政府一般债务余额实际数</t>
  </si>
  <si>
    <t>二、2018年度末政府一般债务余额限额</t>
  </si>
  <si>
    <t>三、2018年度政府一般债务发行额</t>
  </si>
  <si>
    <t>四、2018年度政府一般债务还本额</t>
  </si>
  <si>
    <t>五、2018年度末政府一般债务余额预算执行数</t>
  </si>
  <si>
    <t>六、2019年度政府一般债务余额新增限额</t>
  </si>
  <si>
    <t>七、2019年度末政府一般债务余额限额</t>
  </si>
  <si>
    <t>附表2-2</t>
  </si>
  <si>
    <t>政府专项债务限额和余额情况表</t>
  </si>
  <si>
    <t>一、2017年度末政府专项债务余额实际数</t>
  </si>
  <si>
    <t>二、2018年度末政府专项债务余额限额</t>
  </si>
  <si>
    <t>三、2018年度政府专项债务发行额</t>
  </si>
  <si>
    <t>四、2018年度政府专项债务还本额</t>
  </si>
  <si>
    <t>五、2018年度末政府专项债务余额预算执行数</t>
  </si>
  <si>
    <t>六、2019年度政府专项债务余额新增限额</t>
  </si>
  <si>
    <t>七、2019年度末政府专项债务余额限额</t>
  </si>
  <si>
    <t>附表2-3</t>
  </si>
  <si>
    <t>地方政府债务限额及余额预算情况表</t>
  </si>
  <si>
    <t>单位：亿元</t>
  </si>
  <si>
    <t>地   区</t>
  </si>
  <si>
    <t>2019年债务限额</t>
  </si>
  <si>
    <t>2019年债务余额预计执行数</t>
  </si>
  <si>
    <t>小计</t>
  </si>
  <si>
    <t>一般债务</t>
  </si>
  <si>
    <t>专项债务</t>
  </si>
  <si>
    <t>海港区</t>
  </si>
  <si>
    <t>注：1.本表反映上一年度本地区、本级及分地区地方政府债务限额及余额预计执行数。</t>
  </si>
  <si>
    <t xml:space="preserve">    2.本表由县级以上地方各级财政部门在同级人民代表大会批准预算后二十日内公开。</t>
  </si>
  <si>
    <t>附表2-4</t>
  </si>
  <si>
    <t>地方政府债券发行及还本付息情况表</t>
  </si>
  <si>
    <t>项    目</t>
  </si>
  <si>
    <t>备注</t>
  </si>
  <si>
    <t>一、2019年发行预计执行数</t>
  </si>
  <si>
    <t>（一）一般债券</t>
  </si>
  <si>
    <t xml:space="preserve">   其中：再融资债券</t>
  </si>
  <si>
    <t>（二）专项债券</t>
  </si>
  <si>
    <t>二、2019年还本预计执行数</t>
  </si>
  <si>
    <t>三、2019年付息预计执行数</t>
  </si>
  <si>
    <t>四、2020年还本预算数</t>
  </si>
  <si>
    <t xml:space="preserve">      财政预算安排 </t>
  </si>
  <si>
    <t xml:space="preserve">      财政预算安排</t>
  </si>
  <si>
    <t>五、2020年付息预算数</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</si>
  <si>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</si>
  <si>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</si>
  <si>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附表2-5</t>
  </si>
  <si>
    <t>地方政府债务限额提前下达情况表</t>
  </si>
  <si>
    <t>本地区</t>
  </si>
  <si>
    <t>本级</t>
  </si>
  <si>
    <t>下级</t>
  </si>
  <si>
    <t>一、2019年地方政府债务限额</t>
  </si>
  <si>
    <t>其中： 一般债务限额</t>
  </si>
  <si>
    <t xml:space="preserve">  专项债务限额</t>
  </si>
  <si>
    <t>二、提前下达的2020年地方政府债务新增限额</t>
  </si>
  <si>
    <t>注：本表反映本地区及本级年初预算中列示的地方政府债务限额情况，由县级以上地方各级财政部门在同级人大常委会批准年度预算后二十日内公开。</t>
  </si>
  <si>
    <t>表2-6</t>
  </si>
  <si>
    <t>区本级使用新增地方政府债务资金安排表</t>
  </si>
  <si>
    <t>序号</t>
  </si>
  <si>
    <t>项目主管部门</t>
  </si>
  <si>
    <t>债券性质</t>
  </si>
  <si>
    <t>债券规模</t>
  </si>
  <si>
    <t>注：海港区尚未申请新增地方政府一般债券，空表列示。</t>
  </si>
  <si>
    <t>表2-7</t>
  </si>
  <si>
    <t>地方政府再融资债券分月发行安排表</t>
  </si>
  <si>
    <t>时间</t>
  </si>
  <si>
    <t>再融资债券计划发行规模</t>
  </si>
  <si>
    <t>1月</t>
  </si>
  <si>
    <t>2月</t>
  </si>
  <si>
    <t>3月</t>
  </si>
  <si>
    <t>4月</t>
  </si>
  <si>
    <t>5月</t>
  </si>
  <si>
    <t>6月</t>
  </si>
  <si>
    <t>7月</t>
  </si>
  <si>
    <t>8月</t>
  </si>
  <si>
    <t>9月</t>
  </si>
  <si>
    <t>10月</t>
  </si>
  <si>
    <t>11月</t>
  </si>
  <si>
    <t>12月</t>
  </si>
  <si>
    <t>注：海港区地方政府再融资债券由河北省代发，空表列示。</t>
  </si>
</sst>
</file>

<file path=xl/styles.xml><?xml version="1.0" encoding="utf-8"?>
<styleSheet xmlns="http://schemas.openxmlformats.org/spreadsheetml/2006/main">
  <numFmts count="12">
    <numFmt numFmtId="44" formatCode="_ &quot;￥&quot;* #,##0.00_ ;_ &quot;￥&quot;* \-#,##0.00_ ;_ &quot;￥&quot;* &quot;-&quot;??_ ;_ @_ "/>
    <numFmt numFmtId="176" formatCode="0.0_ "/>
    <numFmt numFmtId="177" formatCode="0.00_);[Red]\(0.00\)"/>
    <numFmt numFmtId="178" formatCode="#,##0.00_ "/>
    <numFmt numFmtId="179" formatCode="0_);[Red]\(0\)"/>
    <numFmt numFmtId="180" formatCode="0_ "/>
    <numFmt numFmtId="43" formatCode="_ * #,##0.00_ ;_ * \-#,##0.00_ ;_ * &quot;-&quot;??_ ;_ @_ "/>
    <numFmt numFmtId="181" formatCode="0.00_ "/>
    <numFmt numFmtId="182" formatCode="0.0"/>
    <numFmt numFmtId="41" formatCode="_ * #,##0_ ;_ * \-#,##0_ ;_ * &quot;-&quot;_ ;_ @_ "/>
    <numFmt numFmtId="183" formatCode="0;_렀"/>
    <numFmt numFmtId="42" formatCode="_ &quot;￥&quot;* #,##0_ ;_ &quot;￥&quot;* \-#,##0_ ;_ &quot;￥&quot;* &quot;-&quot;_ ;_ @_ "/>
  </numFmts>
  <fonts count="77">
    <font>
      <sz val="11"/>
      <color theme="1"/>
      <name val="宋体"/>
      <charset val="134"/>
      <scheme val="minor"/>
    </font>
    <font>
      <sz val="18"/>
      <color theme="1"/>
      <name val="宋体"/>
      <charset val="134"/>
      <scheme val="minor"/>
    </font>
    <font>
      <sz val="11"/>
      <name val="宋体"/>
      <charset val="134"/>
      <scheme val="minor"/>
    </font>
    <font>
      <sz val="18"/>
      <name val="宋体"/>
      <charset val="134"/>
      <scheme val="minor"/>
    </font>
    <font>
      <sz val="9"/>
      <color theme="1"/>
      <name val="宋体"/>
      <charset val="134"/>
      <scheme val="minor"/>
    </font>
    <font>
      <b/>
      <sz val="11"/>
      <color theme="1"/>
      <name val="宋体"/>
      <charset val="134"/>
      <scheme val="minor"/>
    </font>
    <font>
      <sz val="10"/>
      <name val="宋体"/>
      <charset val="134"/>
      <scheme val="minor"/>
    </font>
    <font>
      <sz val="14"/>
      <name val="宋体"/>
      <charset val="134"/>
      <scheme val="minor"/>
    </font>
    <font>
      <sz val="10.5"/>
      <color theme="1"/>
      <name val="宋体"/>
      <charset val="134"/>
      <scheme val="minor"/>
    </font>
    <font>
      <sz val="8"/>
      <color theme="1"/>
      <name val="宋体"/>
      <charset val="134"/>
      <scheme val="minor"/>
    </font>
    <font>
      <sz val="10"/>
      <color theme="1"/>
      <name val="宋体"/>
      <charset val="134"/>
      <scheme val="minor"/>
    </font>
    <font>
      <b/>
      <sz val="12"/>
      <name val="宋体"/>
      <charset val="134"/>
      <scheme val="minor"/>
    </font>
    <font>
      <sz val="9"/>
      <name val="宋体"/>
      <charset val="134"/>
    </font>
    <font>
      <sz val="9"/>
      <name val="Times New Roman"/>
      <charset val="134"/>
    </font>
    <font>
      <sz val="18"/>
      <name val="方正小标宋_GBK"/>
      <charset val="134"/>
    </font>
    <font>
      <sz val="11"/>
      <name val="Times New Roman"/>
      <charset val="134"/>
    </font>
    <font>
      <b/>
      <sz val="11"/>
      <name val="宋体"/>
      <charset val="134"/>
      <scheme val="minor"/>
    </font>
    <font>
      <b/>
      <sz val="12"/>
      <name val="宋体"/>
      <charset val="134"/>
    </font>
    <font>
      <sz val="11"/>
      <name val="宋体"/>
      <charset val="134"/>
    </font>
    <font>
      <sz val="18"/>
      <name val="Times New Roman"/>
      <charset val="134"/>
    </font>
    <font>
      <b/>
      <sz val="11"/>
      <name val="Times New Roman"/>
      <charset val="134"/>
    </font>
    <font>
      <sz val="12"/>
      <name val="Times New Roman"/>
      <charset val="134"/>
    </font>
    <font>
      <b/>
      <sz val="11"/>
      <name val="方正书宋_GBK"/>
      <charset val="134"/>
    </font>
    <font>
      <sz val="14"/>
      <name val="Times New Roman"/>
      <charset val="134"/>
    </font>
    <font>
      <b/>
      <sz val="9"/>
      <name val="Times New Roman"/>
      <charset val="134"/>
    </font>
    <font>
      <sz val="11"/>
      <name val="方正仿宋_GBK"/>
      <charset val="134"/>
    </font>
    <font>
      <b/>
      <sz val="11"/>
      <name val="宋体"/>
      <charset val="134"/>
    </font>
    <font>
      <sz val="12"/>
      <name val="宋体"/>
      <charset val="134"/>
    </font>
    <font>
      <b/>
      <sz val="11"/>
      <name val="方正仿宋_GBK"/>
      <charset val="134"/>
    </font>
    <font>
      <b/>
      <sz val="11"/>
      <color theme="1"/>
      <name val="Times New Roman"/>
      <charset val="134"/>
    </font>
    <font>
      <sz val="12"/>
      <color theme="1"/>
      <name val="宋体"/>
      <charset val="134"/>
      <scheme val="minor"/>
    </font>
    <font>
      <b/>
      <sz val="12"/>
      <name val="Times New Roman"/>
      <charset val="134"/>
    </font>
    <font>
      <sz val="10"/>
      <name val="Times New Roman"/>
      <charset val="134"/>
    </font>
    <font>
      <sz val="11"/>
      <name val="方正书宋_GBK"/>
      <charset val="134"/>
    </font>
    <font>
      <sz val="11"/>
      <color theme="1"/>
      <name val="Times New Roman"/>
      <charset val="134"/>
    </font>
    <font>
      <b/>
      <sz val="12"/>
      <color theme="1"/>
      <name val="方正书宋_GBK"/>
      <charset val="134"/>
    </font>
    <font>
      <sz val="12"/>
      <color theme="1"/>
      <name val="Times New Roman"/>
      <charset val="134"/>
    </font>
    <font>
      <sz val="14"/>
      <color theme="1"/>
      <name val="Times New Roman"/>
      <charset val="134"/>
    </font>
    <font>
      <sz val="18"/>
      <color theme="1"/>
      <name val="方正小标宋_GBK"/>
      <charset val="134"/>
    </font>
    <font>
      <sz val="10"/>
      <color theme="1"/>
      <name val="Times New Roman"/>
      <charset val="134"/>
    </font>
    <font>
      <b/>
      <sz val="11"/>
      <color indexed="8"/>
      <name val="宋体"/>
      <charset val="134"/>
    </font>
    <font>
      <sz val="12"/>
      <color theme="1"/>
      <name val="宋体"/>
      <charset val="134"/>
    </font>
    <font>
      <b/>
      <sz val="11"/>
      <color theme="1"/>
      <name val="宋体"/>
      <charset val="134"/>
    </font>
    <font>
      <sz val="11"/>
      <color rgb="FF9C6500"/>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1"/>
      <color theme="3"/>
      <name val="宋体"/>
      <charset val="134"/>
      <scheme val="minor"/>
    </font>
    <font>
      <sz val="11"/>
      <color theme="1"/>
      <name val="宋体"/>
      <charset val="0"/>
      <scheme val="minor"/>
    </font>
    <font>
      <sz val="11"/>
      <color rgb="FF3F3F76"/>
      <name val="宋体"/>
      <charset val="0"/>
      <scheme val="minor"/>
    </font>
    <font>
      <sz val="11"/>
      <color rgb="FF006100"/>
      <name val="宋体"/>
      <charset val="0"/>
      <scheme val="minor"/>
    </font>
    <font>
      <sz val="11"/>
      <color theme="0"/>
      <name val="宋体"/>
      <charset val="0"/>
      <scheme val="minor"/>
    </font>
    <font>
      <i/>
      <sz val="11"/>
      <color rgb="FF7F7F7F"/>
      <name val="宋体"/>
      <charset val="0"/>
      <scheme val="minor"/>
    </font>
    <font>
      <sz val="11"/>
      <color indexed="9"/>
      <name val="宋体"/>
      <charset val="134"/>
    </font>
    <font>
      <b/>
      <sz val="18"/>
      <color theme="3"/>
      <name val="宋体"/>
      <charset val="134"/>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sz val="10"/>
      <name val="Helv"/>
      <charset val="134"/>
    </font>
    <font>
      <sz val="11"/>
      <color indexed="8"/>
      <name val="宋体"/>
      <charset val="134"/>
    </font>
    <font>
      <b/>
      <sz val="11"/>
      <color rgb="FFFA7D00"/>
      <name val="宋体"/>
      <charset val="0"/>
      <scheme val="minor"/>
    </font>
    <font>
      <b/>
      <sz val="11"/>
      <color rgb="FF3F3F3F"/>
      <name val="宋体"/>
      <charset val="0"/>
      <scheme val="minor"/>
    </font>
    <font>
      <b/>
      <sz val="15"/>
      <color theme="3"/>
      <name val="宋体"/>
      <charset val="134"/>
      <scheme val="minor"/>
    </font>
    <font>
      <sz val="11"/>
      <color indexed="20"/>
      <name val="宋体"/>
      <charset val="134"/>
    </font>
    <font>
      <sz val="7"/>
      <name val="Small Fonts"/>
      <charset val="134"/>
    </font>
    <font>
      <sz val="10"/>
      <name val="MS Sans Serif"/>
      <charset val="134"/>
    </font>
    <font>
      <sz val="11"/>
      <color indexed="8"/>
      <name val="等线"/>
      <charset val="134"/>
    </font>
    <font>
      <sz val="12"/>
      <name val="Courier"/>
      <charset val="134"/>
    </font>
    <font>
      <sz val="11"/>
      <name val="黑体"/>
      <charset val="134"/>
    </font>
    <font>
      <sz val="9"/>
      <name val="方正仿宋_GBK"/>
      <charset val="134"/>
    </font>
    <font>
      <b/>
      <sz val="9"/>
      <name val="方正书宋_GBK"/>
      <charset val="134"/>
    </font>
    <font>
      <sz val="9"/>
      <name val="方正书宋_GBK"/>
      <charset val="134"/>
    </font>
    <font>
      <sz val="10"/>
      <name val="方正仿宋_GBK"/>
      <charset val="134"/>
    </font>
    <font>
      <sz val="11"/>
      <color theme="1"/>
      <name val="黑体"/>
      <charset val="134"/>
    </font>
    <font>
      <sz val="10"/>
      <color theme="1"/>
      <name val="方正仿宋_GBK"/>
      <charset val="134"/>
    </font>
  </fonts>
  <fills count="51">
    <fill>
      <patternFill patternType="none"/>
    </fill>
    <fill>
      <patternFill patternType="gray125"/>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bgColor indexed="64"/>
      </patternFill>
    </fill>
    <fill>
      <patternFill patternType="solid">
        <fgColor theme="5"/>
        <bgColor indexed="64"/>
      </patternFill>
    </fill>
    <fill>
      <patternFill patternType="solid">
        <fgColor theme="6" tint="0.399975585192419"/>
        <bgColor indexed="64"/>
      </patternFill>
    </fill>
    <fill>
      <patternFill patternType="solid">
        <fgColor indexed="29"/>
        <bgColor indexed="64"/>
      </patternFill>
    </fill>
    <fill>
      <patternFill patternType="solid">
        <fgColor theme="9"/>
        <bgColor indexed="64"/>
      </patternFill>
    </fill>
    <fill>
      <patternFill patternType="solid">
        <fgColor theme="7" tint="0.599993896298105"/>
        <bgColor indexed="64"/>
      </patternFill>
    </fill>
    <fill>
      <patternFill patternType="solid">
        <fgColor indexed="30"/>
        <bgColor indexed="64"/>
      </patternFill>
    </fill>
    <fill>
      <patternFill patternType="solid">
        <fgColor theme="5"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indexed="11"/>
        <bgColor indexed="64"/>
      </patternFill>
    </fill>
    <fill>
      <patternFill patternType="solid">
        <fgColor indexed="49"/>
        <bgColor indexed="64"/>
      </patternFill>
    </fill>
    <fill>
      <patternFill patternType="solid">
        <fgColor theme="9" tint="0.799981688894314"/>
        <bgColor indexed="64"/>
      </patternFill>
    </fill>
    <fill>
      <patternFill patternType="solid">
        <fgColor indexed="62"/>
        <bgColor indexed="64"/>
      </patternFill>
    </fill>
    <fill>
      <patternFill patternType="solid">
        <fgColor theme="9" tint="0.599993896298105"/>
        <bgColor indexed="64"/>
      </patternFill>
    </fill>
    <fill>
      <patternFill patternType="solid">
        <fgColor indexed="27"/>
        <bgColor indexed="64"/>
      </patternFill>
    </fill>
    <fill>
      <patternFill patternType="solid">
        <fgColor theme="7"/>
        <bgColor indexed="64"/>
      </patternFill>
    </fill>
    <fill>
      <patternFill patternType="solid">
        <fgColor rgb="FFF2F2F2"/>
        <bgColor indexed="64"/>
      </patternFill>
    </fill>
    <fill>
      <patternFill patternType="solid">
        <fgColor theme="8" tint="0.599993896298105"/>
        <bgColor indexed="64"/>
      </patternFill>
    </fill>
    <fill>
      <patternFill patternType="solid">
        <fgColor indexed="4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indexed="46"/>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theme="9" tint="0.399975585192419"/>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119">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protection locked="0"/>
    </xf>
    <xf numFmtId="0" fontId="12" fillId="0" borderId="0">
      <protection locked="0"/>
    </xf>
    <xf numFmtId="0" fontId="53" fillId="14" borderId="0" applyNumberFormat="0" applyBorder="0" applyAlignment="0" applyProtection="0">
      <alignment vertical="center"/>
    </xf>
    <xf numFmtId="0" fontId="48" fillId="6" borderId="0" applyNumberFormat="0" applyBorder="0" applyAlignment="0" applyProtection="0">
      <alignment vertical="center"/>
    </xf>
    <xf numFmtId="0" fontId="49" fillId="7" borderId="10" applyNumberFormat="0" applyAlignment="0" applyProtection="0">
      <alignment vertical="center"/>
    </xf>
    <xf numFmtId="41" fontId="0" fillId="0" borderId="0" applyFont="0" applyFill="0" applyBorder="0" applyAlignment="0" applyProtection="0">
      <alignment vertical="center"/>
    </xf>
    <xf numFmtId="0" fontId="12" fillId="0" borderId="0">
      <protection locked="0"/>
    </xf>
    <xf numFmtId="0" fontId="48" fillId="20" borderId="0" applyNumberFormat="0" applyBorder="0" applyAlignment="0" applyProtection="0">
      <alignment vertical="center"/>
    </xf>
    <xf numFmtId="0" fontId="46" fillId="4" borderId="0" applyNumberFormat="0" applyBorder="0" applyAlignment="0" applyProtection="0">
      <alignment vertical="center"/>
    </xf>
    <xf numFmtId="43" fontId="0" fillId="0" borderId="0" applyFont="0" applyFill="0" applyBorder="0" applyAlignment="0" applyProtection="0">
      <alignment vertical="center"/>
    </xf>
    <xf numFmtId="0" fontId="51" fillId="13"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56" fillId="0" borderId="0" applyNumberFormat="0" applyFill="0" applyBorder="0" applyAlignment="0" applyProtection="0">
      <alignment vertical="center"/>
    </xf>
    <xf numFmtId="0" fontId="0" fillId="5" borderId="9" applyNumberFormat="0" applyFont="0" applyAlignment="0" applyProtection="0">
      <alignment vertical="center"/>
    </xf>
    <xf numFmtId="0" fontId="12" fillId="0" borderId="0">
      <protection locked="0"/>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1" fillId="26" borderId="0" applyNumberFormat="0" applyBorder="0" applyAlignment="0" applyProtection="0">
      <alignment vertical="center"/>
    </xf>
    <xf numFmtId="0" fontId="60" fillId="0" borderId="0"/>
    <xf numFmtId="0" fontId="54" fillId="0" borderId="0" applyNumberFormat="0" applyFill="0" applyBorder="0" applyAlignment="0" applyProtection="0">
      <alignment vertical="center"/>
    </xf>
    <xf numFmtId="0" fontId="53" fillId="29" borderId="0" applyNumberFormat="0" applyBorder="0" applyAlignment="0" applyProtection="0">
      <alignment vertical="center"/>
    </xf>
    <xf numFmtId="0" fontId="61" fillId="31" borderId="0" applyNumberFormat="0" applyBorder="0" applyAlignment="0" applyProtection="0">
      <alignment vertical="center"/>
    </xf>
    <xf numFmtId="0" fontId="52" fillId="0" borderId="0" applyNumberFormat="0" applyFill="0" applyBorder="0" applyAlignment="0" applyProtection="0">
      <alignment vertical="center"/>
    </xf>
    <xf numFmtId="0" fontId="64" fillId="0" borderId="11" applyNumberFormat="0" applyFill="0" applyAlignment="0" applyProtection="0">
      <alignment vertical="center"/>
    </xf>
    <xf numFmtId="0" fontId="55" fillId="0" borderId="11" applyNumberFormat="0" applyFill="0" applyAlignment="0" applyProtection="0">
      <alignment vertical="center"/>
    </xf>
    <xf numFmtId="0" fontId="51" fillId="22" borderId="0" applyNumberFormat="0" applyBorder="0" applyAlignment="0" applyProtection="0">
      <alignment vertical="center"/>
    </xf>
    <xf numFmtId="0" fontId="47" fillId="0" borderId="14" applyNumberFormat="0" applyFill="0" applyAlignment="0" applyProtection="0">
      <alignment vertical="center"/>
    </xf>
    <xf numFmtId="0" fontId="51" fillId="36" borderId="0" applyNumberFormat="0" applyBorder="0" applyAlignment="0" applyProtection="0">
      <alignment vertical="center"/>
    </xf>
    <xf numFmtId="0" fontId="63" fillId="33" borderId="15" applyNumberFormat="0" applyAlignment="0" applyProtection="0">
      <alignment vertical="center"/>
    </xf>
    <xf numFmtId="0" fontId="61" fillId="39" borderId="0" applyNumberFormat="0" applyBorder="0" applyAlignment="0" applyProtection="0">
      <alignment vertical="center"/>
    </xf>
    <xf numFmtId="0" fontId="62" fillId="33" borderId="10" applyNumberFormat="0" applyAlignment="0" applyProtection="0">
      <alignment vertical="center"/>
    </xf>
    <xf numFmtId="0" fontId="44" fillId="3" borderId="8" applyNumberFormat="0" applyAlignment="0" applyProtection="0">
      <alignment vertical="center"/>
    </xf>
    <xf numFmtId="0" fontId="48" fillId="28" borderId="0" applyNumberFormat="0" applyBorder="0" applyAlignment="0" applyProtection="0">
      <alignment vertical="center"/>
    </xf>
    <xf numFmtId="0" fontId="51" fillId="12" borderId="0" applyNumberFormat="0" applyBorder="0" applyAlignment="0" applyProtection="0">
      <alignment vertical="center"/>
    </xf>
    <xf numFmtId="0" fontId="58" fillId="0" borderId="13" applyNumberFormat="0" applyFill="0" applyAlignment="0" applyProtection="0">
      <alignment vertical="center"/>
    </xf>
    <xf numFmtId="0" fontId="57" fillId="0" borderId="12" applyNumberFormat="0" applyFill="0" applyAlignment="0" applyProtection="0">
      <alignment vertical="center"/>
    </xf>
    <xf numFmtId="0" fontId="61" fillId="35" borderId="0" applyNumberFormat="0" applyBorder="0" applyAlignment="0" applyProtection="0">
      <alignment vertical="center"/>
    </xf>
    <xf numFmtId="0" fontId="50" fillId="10" borderId="0" applyNumberFormat="0" applyBorder="0" applyAlignment="0" applyProtection="0">
      <alignment vertical="center"/>
    </xf>
    <xf numFmtId="0" fontId="43" fillId="2" borderId="0" applyNumberFormat="0" applyBorder="0" applyAlignment="0" applyProtection="0">
      <alignment vertical="center"/>
    </xf>
    <xf numFmtId="0" fontId="53" fillId="27" borderId="0" applyNumberFormat="0" applyBorder="0" applyAlignment="0" applyProtection="0">
      <alignment vertical="center"/>
    </xf>
    <xf numFmtId="0" fontId="48" fillId="38" borderId="0" applyNumberFormat="0" applyBorder="0" applyAlignment="0" applyProtection="0">
      <alignment vertical="center"/>
    </xf>
    <xf numFmtId="0" fontId="51" fillId="19" borderId="0" applyNumberFormat="0" applyBorder="0" applyAlignment="0" applyProtection="0">
      <alignment vertical="center"/>
    </xf>
    <xf numFmtId="0" fontId="48" fillId="9" borderId="0" applyNumberFormat="0" applyBorder="0" applyAlignment="0" applyProtection="0">
      <alignment vertical="center"/>
    </xf>
    <xf numFmtId="0" fontId="48" fillId="8" borderId="0" applyNumberFormat="0" applyBorder="0" applyAlignment="0" applyProtection="0">
      <alignment vertical="center"/>
    </xf>
    <xf numFmtId="0" fontId="12" fillId="0" borderId="0">
      <protection locked="0"/>
    </xf>
    <xf numFmtId="0" fontId="53" fillId="17" borderId="0" applyNumberFormat="0" applyBorder="0" applyAlignment="0" applyProtection="0">
      <alignment vertical="center"/>
    </xf>
    <xf numFmtId="0" fontId="48" fillId="18" borderId="0" applyNumberFormat="0" applyBorder="0" applyAlignment="0" applyProtection="0">
      <alignment vertical="center"/>
    </xf>
    <xf numFmtId="0" fontId="48" fillId="24" borderId="0" applyNumberFormat="0" applyBorder="0" applyAlignment="0" applyProtection="0">
      <alignment vertical="center"/>
    </xf>
    <xf numFmtId="0" fontId="51" fillId="11" borderId="0" applyNumberFormat="0" applyBorder="0" applyAlignment="0" applyProtection="0">
      <alignment vertical="center"/>
    </xf>
    <xf numFmtId="0" fontId="51" fillId="32" borderId="0" applyNumberFormat="0" applyBorder="0" applyAlignment="0" applyProtection="0">
      <alignment vertical="center"/>
    </xf>
    <xf numFmtId="0" fontId="48" fillId="21" borderId="0" applyNumberFormat="0" applyBorder="0" applyAlignment="0" applyProtection="0">
      <alignment vertical="center"/>
    </xf>
    <xf numFmtId="0" fontId="48" fillId="16" borderId="0" applyNumberFormat="0" applyBorder="0" applyAlignment="0" applyProtection="0">
      <alignment vertical="center"/>
    </xf>
    <xf numFmtId="0" fontId="61" fillId="40" borderId="0" applyNumberFormat="0" applyBorder="0" applyAlignment="0" applyProtection="0">
      <alignment vertical="center"/>
    </xf>
    <xf numFmtId="0" fontId="51" fillId="37" borderId="0" applyNumberFormat="0" applyBorder="0" applyAlignment="0" applyProtection="0">
      <alignment vertical="center"/>
    </xf>
    <xf numFmtId="0" fontId="48" fillId="34" borderId="0" applyNumberFormat="0" applyBorder="0" applyAlignment="0" applyProtection="0">
      <alignment vertical="center"/>
    </xf>
    <xf numFmtId="0" fontId="61" fillId="41" borderId="0" applyNumberFormat="0" applyBorder="0" applyAlignment="0" applyProtection="0">
      <alignment vertical="center"/>
    </xf>
    <xf numFmtId="0" fontId="51" fillId="25" borderId="0" applyNumberFormat="0" applyBorder="0" applyAlignment="0" applyProtection="0">
      <alignment vertical="center"/>
    </xf>
    <xf numFmtId="0" fontId="51" fillId="15" borderId="0" applyNumberFormat="0" applyBorder="0" applyAlignment="0" applyProtection="0">
      <alignment vertical="center"/>
    </xf>
    <xf numFmtId="0" fontId="61" fillId="42" borderId="0" applyNumberFormat="0" applyBorder="0" applyAlignment="0" applyProtection="0">
      <alignment vertical="center"/>
    </xf>
    <xf numFmtId="0" fontId="48" fillId="30" borderId="0" applyNumberFormat="0" applyBorder="0" applyAlignment="0" applyProtection="0">
      <alignment vertical="center"/>
    </xf>
    <xf numFmtId="0" fontId="51" fillId="43" borderId="0" applyNumberFormat="0" applyBorder="0" applyAlignment="0" applyProtection="0">
      <alignment vertical="center"/>
    </xf>
    <xf numFmtId="0" fontId="60" fillId="0" borderId="0"/>
    <xf numFmtId="0" fontId="65" fillId="41" borderId="0" applyNumberFormat="0" applyBorder="0" applyAlignment="0" applyProtection="0">
      <alignment vertical="center"/>
    </xf>
    <xf numFmtId="0" fontId="60" fillId="0" borderId="0"/>
    <xf numFmtId="0" fontId="61" fillId="39" borderId="0" applyNumberFormat="0" applyBorder="0" applyAlignment="0" applyProtection="0">
      <alignment vertical="center"/>
    </xf>
    <xf numFmtId="0" fontId="53" fillId="44" borderId="0" applyNumberFormat="0" applyBorder="0" applyAlignment="0" applyProtection="0">
      <alignment vertical="center"/>
    </xf>
    <xf numFmtId="0" fontId="61" fillId="45" borderId="0" applyNumberFormat="0" applyBorder="0" applyAlignment="0" applyProtection="0">
      <alignment vertical="center"/>
    </xf>
    <xf numFmtId="0" fontId="61" fillId="35" borderId="0" applyNumberFormat="0" applyBorder="0" applyAlignment="0" applyProtection="0">
      <alignment vertical="center"/>
    </xf>
    <xf numFmtId="0" fontId="61" fillId="14" borderId="0" applyNumberFormat="0" applyBorder="0" applyAlignment="0" applyProtection="0">
      <alignment vertical="center"/>
    </xf>
    <xf numFmtId="0" fontId="61" fillId="46" borderId="0" applyNumberFormat="0" applyBorder="0" applyAlignment="0" applyProtection="0">
      <alignment vertical="center"/>
    </xf>
    <xf numFmtId="0" fontId="12" fillId="0" borderId="0">
      <protection locked="0"/>
    </xf>
    <xf numFmtId="0" fontId="53" fillId="26" borderId="0" applyNumberFormat="0" applyBorder="0" applyAlignment="0" applyProtection="0">
      <alignment vertical="center"/>
    </xf>
    <xf numFmtId="0" fontId="12" fillId="0" borderId="0">
      <protection locked="0"/>
    </xf>
    <xf numFmtId="0" fontId="53" fillId="47" borderId="0" applyNumberFormat="0" applyBorder="0" applyAlignment="0" applyProtection="0">
      <alignment vertical="center"/>
    </xf>
    <xf numFmtId="0" fontId="12" fillId="0" borderId="0">
      <protection locked="0"/>
    </xf>
    <xf numFmtId="0" fontId="53" fillId="27" borderId="0" applyNumberFormat="0" applyBorder="0" applyAlignment="0" applyProtection="0">
      <alignment vertical="center"/>
    </xf>
    <xf numFmtId="0" fontId="53" fillId="48" borderId="0" applyNumberFormat="0" applyBorder="0" applyAlignment="0" applyProtection="0">
      <alignment vertical="center"/>
    </xf>
    <xf numFmtId="37" fontId="66" fillId="0" borderId="0"/>
    <xf numFmtId="0" fontId="67" fillId="0" borderId="0"/>
    <xf numFmtId="9" fontId="60" fillId="0" borderId="0" applyFont="0" applyFill="0" applyBorder="0" applyAlignment="0" applyProtection="0"/>
    <xf numFmtId="0" fontId="18" fillId="0" borderId="1">
      <alignment horizontal="distributed" vertical="center" wrapText="1"/>
    </xf>
    <xf numFmtId="0" fontId="65" fillId="41" borderId="0" applyNumberFormat="0" applyBorder="0" applyAlignment="0" applyProtection="0">
      <alignment vertical="center"/>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60" fillId="0" borderId="0"/>
    <xf numFmtId="0" fontId="27" fillId="0" borderId="0"/>
    <xf numFmtId="0" fontId="12" fillId="0" borderId="0">
      <protection locked="0"/>
    </xf>
    <xf numFmtId="0" fontId="12" fillId="0" borderId="0">
      <protection locked="0"/>
    </xf>
    <xf numFmtId="0" fontId="27" fillId="0" borderId="0"/>
    <xf numFmtId="0" fontId="12" fillId="0" borderId="0">
      <protection locked="0"/>
    </xf>
    <xf numFmtId="0" fontId="12" fillId="0" borderId="0">
      <protection locked="0"/>
    </xf>
    <xf numFmtId="0" fontId="12" fillId="0" borderId="0">
      <protection locked="0"/>
    </xf>
    <xf numFmtId="0" fontId="12" fillId="0" borderId="0">
      <protection locked="0"/>
    </xf>
    <xf numFmtId="0" fontId="12" fillId="0" borderId="0">
      <protection locked="0"/>
    </xf>
    <xf numFmtId="0" fontId="60" fillId="0" borderId="0"/>
    <xf numFmtId="0" fontId="61" fillId="0" borderId="0">
      <alignment vertical="center"/>
    </xf>
    <xf numFmtId="0" fontId="27" fillId="0" borderId="0"/>
    <xf numFmtId="0" fontId="68" fillId="0" borderId="0">
      <alignment vertical="center"/>
    </xf>
    <xf numFmtId="0" fontId="67" fillId="0" borderId="0"/>
    <xf numFmtId="0" fontId="53" fillId="47" borderId="0" applyNumberFormat="0" applyBorder="0" applyAlignment="0" applyProtection="0">
      <alignment vertical="center"/>
    </xf>
    <xf numFmtId="0" fontId="60" fillId="0" borderId="0" applyFont="0" applyFill="0" applyBorder="0" applyAlignment="0" applyProtection="0"/>
    <xf numFmtId="4"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1" fontId="18" fillId="0" borderId="1">
      <alignment vertical="center"/>
      <protection locked="0"/>
    </xf>
    <xf numFmtId="0" fontId="69" fillId="0" borderId="0"/>
    <xf numFmtId="182" fontId="18" fillId="0" borderId="1">
      <alignment vertical="center"/>
      <protection locked="0"/>
    </xf>
    <xf numFmtId="0" fontId="60" fillId="0" borderId="0"/>
    <xf numFmtId="0" fontId="53" fillId="49" borderId="0" applyNumberFormat="0" applyBorder="0" applyAlignment="0" applyProtection="0">
      <alignment vertical="center"/>
    </xf>
    <xf numFmtId="0" fontId="53" fillId="50" borderId="0" applyNumberFormat="0" applyBorder="0" applyAlignment="0" applyProtection="0">
      <alignment vertical="center"/>
    </xf>
  </cellStyleXfs>
  <cellXfs count="267">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0" fillId="0" borderId="0" xfId="0" applyFont="1" applyFill="1" applyAlignment="1">
      <alignment horizontal="righ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0" xfId="0" applyFont="1" applyAlignment="1">
      <alignment vertical="center"/>
    </xf>
    <xf numFmtId="0" fontId="2" fillId="0" borderId="0" xfId="105" applyFont="1" applyBorder="1" applyAlignment="1">
      <alignment horizontal="left" vertical="center"/>
    </xf>
    <xf numFmtId="0" fontId="0" fillId="0" borderId="0" xfId="0" applyFont="1" applyAlignment="1">
      <alignment horizontal="center" vertical="center"/>
    </xf>
    <xf numFmtId="49" fontId="3" fillId="0" borderId="0" xfId="103" applyNumberFormat="1" applyFont="1" applyAlignment="1">
      <alignment horizontal="center" vertical="center"/>
    </xf>
    <xf numFmtId="0" fontId="4" fillId="0" borderId="2" xfId="0" applyFont="1" applyBorder="1" applyAlignment="1">
      <alignment horizontal="right" vertical="center" wrapText="1"/>
    </xf>
    <xf numFmtId="0" fontId="5"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indent="2"/>
    </xf>
    <xf numFmtId="0" fontId="0" fillId="0" borderId="1" xfId="0" applyFont="1" applyBorder="1" applyAlignment="1">
      <alignment horizontal="left" vertical="center" wrapText="1" indent="4"/>
    </xf>
    <xf numFmtId="0" fontId="4" fillId="0" borderId="3" xfId="0" applyFont="1" applyBorder="1" applyAlignment="1">
      <alignment horizontal="left" vertical="center" wrapText="1"/>
    </xf>
    <xf numFmtId="0" fontId="6" fillId="0" borderId="0" xfId="105" applyFont="1" applyBorder="1" applyAlignment="1">
      <alignment horizontal="left" vertical="center"/>
    </xf>
    <xf numFmtId="0" fontId="7" fillId="0" borderId="0" xfId="105" applyFont="1" applyBorder="1" applyAlignment="1">
      <alignment horizontal="left" vertical="center"/>
    </xf>
    <xf numFmtId="0" fontId="8" fillId="0" borderId="0" xfId="0" applyFont="1" applyAlignment="1">
      <alignment vertical="center"/>
    </xf>
    <xf numFmtId="0" fontId="4" fillId="0" borderId="0" xfId="0" applyFont="1" applyAlignment="1">
      <alignment horizontal="righ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xf>
    <xf numFmtId="0" fontId="11" fillId="0" borderId="0" xfId="103" applyFont="1" applyAlignment="1">
      <alignment horizontal="center" vertical="center"/>
    </xf>
    <xf numFmtId="176" fontId="2" fillId="0" borderId="0" xfId="103" applyNumberFormat="1" applyFont="1" applyAlignment="1">
      <alignment horizontal="righ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12" fillId="0" borderId="0" xfId="9" applyAlignment="1">
      <alignment vertical="center"/>
      <protection locked="0"/>
    </xf>
    <xf numFmtId="0" fontId="13" fillId="0" borderId="0" xfId="9" applyFont="1" applyAlignment="1">
      <alignment vertical="center"/>
      <protection locked="0"/>
    </xf>
    <xf numFmtId="0" fontId="14" fillId="0" borderId="0" xfId="9" applyFont="1" applyAlignment="1">
      <alignment horizontal="center" vertical="center"/>
      <protection locked="0"/>
    </xf>
    <xf numFmtId="0" fontId="15" fillId="0" borderId="0" xfId="9" applyFont="1" applyAlignment="1">
      <alignment vertical="center"/>
      <protection locked="0"/>
    </xf>
    <xf numFmtId="0" fontId="12" fillId="0" borderId="0" xfId="9" applyAlignment="1">
      <alignment horizontal="right" vertical="center"/>
      <protection locked="0"/>
    </xf>
    <xf numFmtId="0" fontId="16" fillId="0" borderId="1" xfId="9" applyFont="1" applyBorder="1" applyAlignment="1">
      <alignment horizontal="center" vertical="center"/>
      <protection locked="0"/>
    </xf>
    <xf numFmtId="181" fontId="17" fillId="0" borderId="1" xfId="0" applyNumberFormat="1" applyFont="1" applyBorder="1" applyAlignment="1">
      <alignment horizontal="center" vertical="center"/>
    </xf>
    <xf numFmtId="0" fontId="18" fillId="0" borderId="1" xfId="0" applyFont="1" applyBorder="1" applyAlignment="1">
      <alignment vertical="center"/>
    </xf>
    <xf numFmtId="178" fontId="18" fillId="0" borderId="1" xfId="0" applyNumberFormat="1" applyFont="1" applyBorder="1" applyAlignment="1">
      <alignment horizontal="right" vertical="center"/>
    </xf>
    <xf numFmtId="180" fontId="18" fillId="0" borderId="1" xfId="0" applyNumberFormat="1" applyFont="1" applyBorder="1" applyAlignment="1" applyProtection="1">
      <alignment horizontal="left" vertical="center"/>
      <protection locked="0"/>
    </xf>
    <xf numFmtId="178" fontId="18" fillId="0" borderId="1" xfId="0" applyNumberFormat="1" applyFont="1" applyBorder="1" applyAlignment="1" applyProtection="1">
      <alignment horizontal="right" vertical="center"/>
      <protection locked="0"/>
    </xf>
    <xf numFmtId="0" fontId="0" fillId="0" borderId="1" xfId="0" applyBorder="1" applyAlignment="1">
      <alignment vertical="center"/>
    </xf>
    <xf numFmtId="178" fontId="0" fillId="0" borderId="1" xfId="0" applyNumberFormat="1" applyBorder="1" applyAlignment="1">
      <alignment horizontal="right" vertical="center"/>
    </xf>
    <xf numFmtId="0" fontId="15" fillId="0" borderId="0" xfId="9" applyFont="1" applyAlignment="1">
      <alignment vertical="top"/>
      <protection locked="0"/>
    </xf>
    <xf numFmtId="0" fontId="15" fillId="0" borderId="0" xfId="9" applyFont="1" applyAlignment="1">
      <alignment horizontal="left" vertical="top" indent="1"/>
      <protection locked="0"/>
    </xf>
    <xf numFmtId="0" fontId="15" fillId="0" borderId="0" xfId="9" applyFont="1" applyAlignment="1">
      <alignment horizontal="left" vertical="top" indent="2"/>
      <protection locked="0"/>
    </xf>
    <xf numFmtId="49" fontId="15" fillId="0" borderId="0" xfId="9" applyNumberFormat="1" applyFont="1" applyAlignment="1">
      <alignment horizontal="left" vertical="top"/>
      <protection locked="0"/>
    </xf>
    <xf numFmtId="181" fontId="15" fillId="0" borderId="0" xfId="9" applyNumberFormat="1" applyFont="1" applyAlignment="1">
      <alignment vertical="top"/>
      <protection locked="0"/>
    </xf>
    <xf numFmtId="0" fontId="13" fillId="0" borderId="0" xfId="9" applyFont="1" applyAlignment="1">
      <alignment vertical="top"/>
      <protection locked="0"/>
    </xf>
    <xf numFmtId="49" fontId="13" fillId="0" borderId="0" xfId="97" applyNumberFormat="1" applyFont="1"/>
    <xf numFmtId="2" fontId="13" fillId="0" borderId="0" xfId="97" applyNumberFormat="1" applyFont="1"/>
    <xf numFmtId="179" fontId="13" fillId="0" borderId="0" xfId="9" applyNumberFormat="1" applyFont="1" applyAlignment="1">
      <alignment vertical="top"/>
      <protection locked="0"/>
    </xf>
    <xf numFmtId="0" fontId="15" fillId="0" borderId="0" xfId="105" applyFont="1" applyAlignment="1">
      <alignment horizontal="left" vertical="center"/>
    </xf>
    <xf numFmtId="0" fontId="14" fillId="0" borderId="0" xfId="9" applyFont="1" applyAlignment="1">
      <alignment horizontal="center" vertical="top"/>
      <protection locked="0"/>
    </xf>
    <xf numFmtId="0" fontId="19" fillId="0" borderId="0" xfId="9" applyFont="1" applyAlignment="1">
      <alignment horizontal="center" vertical="top"/>
      <protection locked="0"/>
    </xf>
    <xf numFmtId="179" fontId="19" fillId="0" borderId="0" xfId="9" applyNumberFormat="1" applyFont="1" applyAlignment="1">
      <alignment horizontal="center" vertical="top"/>
      <protection locked="0"/>
    </xf>
    <xf numFmtId="181" fontId="15" fillId="0" borderId="0" xfId="9" applyNumberFormat="1" applyFont="1" applyAlignment="1">
      <alignment horizontal="right" vertical="center"/>
      <protection locked="0"/>
    </xf>
    <xf numFmtId="49" fontId="16" fillId="0" borderId="1" xfId="9" applyNumberFormat="1" applyFont="1" applyBorder="1" applyAlignment="1">
      <alignment horizontal="center" vertical="center"/>
      <protection locked="0"/>
    </xf>
    <xf numFmtId="181" fontId="16" fillId="0" borderId="1" xfId="9" applyNumberFormat="1" applyFont="1" applyBorder="1" applyAlignment="1">
      <alignment horizontal="center" vertical="center"/>
      <protection locked="0"/>
    </xf>
    <xf numFmtId="0" fontId="15" fillId="0" borderId="0" xfId="97" applyFont="1" applyAlignment="1">
      <alignment vertical="center" wrapText="1"/>
    </xf>
    <xf numFmtId="0" fontId="18" fillId="0" borderId="1" xfId="0" applyFont="1" applyBorder="1" applyAlignment="1">
      <alignment horizontal="left" vertical="center"/>
    </xf>
    <xf numFmtId="179" fontId="18" fillId="0" borderId="1" xfId="0" applyNumberFormat="1" applyFont="1" applyBorder="1" applyAlignment="1">
      <alignment vertical="center"/>
    </xf>
    <xf numFmtId="180" fontId="15" fillId="0" borderId="0" xfId="9" applyNumberFormat="1" applyFont="1" applyAlignment="1">
      <alignment horizontal="left" vertical="top" indent="1"/>
      <protection locked="0"/>
    </xf>
    <xf numFmtId="49" fontId="15" fillId="0" borderId="0" xfId="97" applyNumberFormat="1" applyFont="1" applyAlignment="1">
      <alignment horizontal="left" indent="1"/>
    </xf>
    <xf numFmtId="180" fontId="15" fillId="0" borderId="0" xfId="9" applyNumberFormat="1" applyFont="1" applyAlignment="1">
      <alignment horizontal="left" vertical="top" indent="2"/>
      <protection locked="0"/>
    </xf>
    <xf numFmtId="49" fontId="15" fillId="0" borderId="0" xfId="97" applyNumberFormat="1" applyFont="1" applyAlignment="1">
      <alignment horizontal="left" indent="2"/>
    </xf>
    <xf numFmtId="183" fontId="15" fillId="0" borderId="0" xfId="9" applyNumberFormat="1" applyFont="1" applyAlignment="1">
      <alignment vertical="top"/>
      <protection locked="0"/>
    </xf>
    <xf numFmtId="49" fontId="15" fillId="0" borderId="0" xfId="97" applyNumberFormat="1" applyFont="1"/>
    <xf numFmtId="180" fontId="15" fillId="0" borderId="0" xfId="9" applyNumberFormat="1" applyFont="1" applyAlignment="1">
      <alignment vertical="top"/>
      <protection locked="0"/>
    </xf>
    <xf numFmtId="0" fontId="18" fillId="0" borderId="6" xfId="0" applyFont="1" applyBorder="1" applyAlignment="1">
      <alignment horizontal="center" vertical="center"/>
    </xf>
    <xf numFmtId="0" fontId="18" fillId="0" borderId="7" xfId="0" applyFont="1" applyBorder="1" applyAlignment="1">
      <alignment horizontal="center" vertical="center"/>
    </xf>
    <xf numFmtId="179" fontId="15" fillId="0" borderId="0" xfId="9" applyNumberFormat="1" applyFont="1" applyAlignment="1">
      <alignment vertical="top"/>
      <protection locked="0"/>
    </xf>
    <xf numFmtId="0" fontId="15" fillId="0" borderId="0" xfId="97" applyFont="1" applyAlignment="1">
      <alignment horizontal="center" vertical="center" wrapText="1"/>
    </xf>
    <xf numFmtId="2" fontId="15" fillId="0" borderId="0" xfId="97" applyNumberFormat="1" applyFont="1" applyAlignment="1">
      <alignment horizontal="left" indent="1"/>
    </xf>
    <xf numFmtId="179" fontId="15" fillId="0" borderId="0" xfId="9" applyNumberFormat="1" applyFont="1" applyAlignment="1">
      <alignment horizontal="left" vertical="top" indent="1"/>
      <protection locked="0"/>
    </xf>
    <xf numFmtId="2" fontId="15" fillId="0" borderId="0" xfId="97" applyNumberFormat="1" applyFont="1" applyAlignment="1">
      <alignment horizontal="left" indent="2"/>
    </xf>
    <xf numFmtId="179" fontId="15" fillId="0" borderId="0" xfId="9" applyNumberFormat="1" applyFont="1" applyAlignment="1">
      <alignment horizontal="left" vertical="top" indent="2"/>
      <protection locked="0"/>
    </xf>
    <xf numFmtId="2" fontId="15" fillId="0" borderId="0" xfId="97" applyNumberFormat="1" applyFont="1"/>
    <xf numFmtId="49" fontId="15" fillId="0" borderId="0" xfId="97" applyNumberFormat="1" applyFont="1" applyAlignment="1" applyProtection="1">
      <alignment horizontal="left" vertical="center" indent="1"/>
      <protection locked="0"/>
    </xf>
    <xf numFmtId="2" fontId="15" fillId="0" borderId="0" xfId="97" applyNumberFormat="1" applyFont="1" applyAlignment="1" applyProtection="1">
      <alignment horizontal="left" vertical="center" indent="1"/>
      <protection locked="0"/>
    </xf>
    <xf numFmtId="49" fontId="15" fillId="0" borderId="0" xfId="97" applyNumberFormat="1" applyFont="1" applyAlignment="1" applyProtection="1">
      <alignment horizontal="left" vertical="center" indent="2"/>
      <protection locked="0"/>
    </xf>
    <xf numFmtId="2" fontId="15" fillId="0" borderId="0" xfId="97" applyNumberFormat="1" applyFont="1" applyAlignment="1" applyProtection="1">
      <alignment horizontal="left" vertical="center" indent="2"/>
      <protection locked="0"/>
    </xf>
    <xf numFmtId="49" fontId="15" fillId="0" borderId="0" xfId="97" applyNumberFormat="1" applyFont="1" applyAlignment="1" applyProtection="1">
      <alignment vertical="center"/>
      <protection locked="0"/>
    </xf>
    <xf numFmtId="2" fontId="15" fillId="0" borderId="0" xfId="97" applyNumberFormat="1" applyFont="1" applyAlignment="1" applyProtection="1">
      <alignment vertical="center"/>
      <protection locked="0"/>
    </xf>
    <xf numFmtId="180" fontId="20" fillId="0" borderId="1" xfId="9" applyNumberFormat="1" applyFont="1" applyBorder="1" applyAlignment="1">
      <alignment vertical="center"/>
      <protection locked="0"/>
    </xf>
    <xf numFmtId="180" fontId="13" fillId="0" borderId="0" xfId="9" applyNumberFormat="1" applyFont="1" applyAlignment="1">
      <alignment vertical="top"/>
      <protection locked="0"/>
    </xf>
    <xf numFmtId="0" fontId="15" fillId="0" borderId="0" xfId="97" applyFont="1" applyAlignment="1">
      <alignment vertical="center"/>
    </xf>
    <xf numFmtId="0" fontId="20" fillId="0" borderId="0" xfId="97" applyFont="1" applyAlignment="1">
      <alignment vertical="center"/>
    </xf>
    <xf numFmtId="49" fontId="20" fillId="0" borderId="0" xfId="97" applyNumberFormat="1" applyFont="1" applyAlignment="1">
      <alignment horizontal="left" vertical="center" indent="1"/>
    </xf>
    <xf numFmtId="0" fontId="15" fillId="0" borderId="0" xfId="97" applyFont="1" applyAlignment="1">
      <alignment horizontal="left" vertical="center" indent="2"/>
    </xf>
    <xf numFmtId="0" fontId="21" fillId="0" borderId="0" xfId="97" applyFont="1" applyAlignment="1">
      <alignment vertical="center"/>
    </xf>
    <xf numFmtId="179" fontId="21" fillId="0" borderId="0" xfId="97" applyNumberFormat="1" applyFont="1" applyAlignment="1">
      <alignment vertical="center"/>
    </xf>
    <xf numFmtId="0" fontId="14" fillId="0" borderId="0" xfId="97" applyFont="1" applyAlignment="1">
      <alignment horizontal="center" vertical="center"/>
    </xf>
    <xf numFmtId="0" fontId="19" fillId="0" borderId="0" xfId="97" applyFont="1" applyAlignment="1">
      <alignment horizontal="center" vertical="center"/>
    </xf>
    <xf numFmtId="179" fontId="15" fillId="0" borderId="0" xfId="97" applyNumberFormat="1" applyFont="1" applyAlignment="1">
      <alignment horizontal="right" vertical="center"/>
    </xf>
    <xf numFmtId="0" fontId="20" fillId="0" borderId="1" xfId="97" applyFont="1" applyBorder="1" applyAlignment="1">
      <alignment horizontal="center" vertical="center"/>
    </xf>
    <xf numFmtId="179" fontId="20" fillId="0" borderId="1" xfId="97" applyNumberFormat="1" applyFont="1" applyBorder="1" applyAlignment="1">
      <alignment horizontal="center" vertical="center"/>
    </xf>
    <xf numFmtId="179" fontId="18" fillId="0" borderId="1" xfId="0" applyNumberFormat="1" applyFont="1" applyBorder="1" applyAlignment="1">
      <alignment horizontal="right" vertical="center"/>
    </xf>
    <xf numFmtId="179" fontId="15" fillId="0" borderId="0" xfId="97" applyNumberFormat="1" applyFont="1" applyAlignment="1">
      <alignment horizontal="left" vertical="center" indent="2"/>
    </xf>
    <xf numFmtId="179" fontId="15" fillId="0" borderId="0" xfId="97" applyNumberFormat="1" applyFont="1" applyAlignment="1">
      <alignment vertical="center"/>
    </xf>
    <xf numFmtId="0" fontId="15" fillId="0" borderId="0" xfId="103" applyFont="1" applyAlignment="1">
      <alignment wrapText="1"/>
    </xf>
    <xf numFmtId="0" fontId="22" fillId="0" borderId="0" xfId="103" applyFont="1" applyAlignment="1">
      <alignment horizontal="center" vertical="center" wrapText="1"/>
    </xf>
    <xf numFmtId="0" fontId="20" fillId="0" borderId="0" xfId="103" applyFont="1" applyAlignment="1">
      <alignment horizontal="center" vertical="center" wrapText="1"/>
    </xf>
    <xf numFmtId="0" fontId="20" fillId="0" borderId="0" xfId="103" applyFont="1" applyAlignment="1">
      <alignment wrapText="1"/>
    </xf>
    <xf numFmtId="0" fontId="21" fillId="0" borderId="0" xfId="103" applyFont="1" applyAlignment="1">
      <alignment wrapText="1"/>
    </xf>
    <xf numFmtId="0" fontId="15" fillId="0" borderId="0" xfId="105" applyFont="1" applyAlignment="1">
      <alignment horizontal="left" vertical="center" wrapText="1"/>
    </xf>
    <xf numFmtId="0" fontId="23" fillId="0" borderId="0" xfId="105" applyFont="1" applyAlignment="1">
      <alignment horizontal="left" vertical="center" wrapText="1"/>
    </xf>
    <xf numFmtId="49" fontId="14" fillId="0" borderId="0" xfId="103" applyNumberFormat="1" applyFont="1" applyAlignment="1">
      <alignment horizontal="centerContinuous" vertical="center" wrapText="1"/>
    </xf>
    <xf numFmtId="49" fontId="19" fillId="0" borderId="0" xfId="103" applyNumberFormat="1" applyFont="1" applyAlignment="1">
      <alignment horizontal="centerContinuous" vertical="center" wrapText="1"/>
    </xf>
    <xf numFmtId="0" fontId="20" fillId="0" borderId="0" xfId="103" applyFont="1" applyAlignment="1">
      <alignment horizontal="center" wrapText="1"/>
    </xf>
    <xf numFmtId="179" fontId="13" fillId="0" borderId="0" xfId="9" applyNumberFormat="1" applyFont="1" applyAlignment="1">
      <alignment horizontal="right" vertical="center"/>
      <protection locked="0"/>
    </xf>
    <xf numFmtId="0" fontId="22" fillId="0" borderId="1" xfId="103" applyFont="1" applyBorder="1" applyAlignment="1">
      <alignment horizontal="center" vertical="center" wrapText="1"/>
    </xf>
    <xf numFmtId="1" fontId="22" fillId="0" borderId="1" xfId="103" applyNumberFormat="1" applyFont="1" applyBorder="1" applyAlignment="1" applyProtection="1">
      <alignment horizontal="center" vertical="center" wrapText="1"/>
      <protection locked="0"/>
    </xf>
    <xf numFmtId="180" fontId="18" fillId="0" borderId="1" xfId="103" applyNumberFormat="1" applyFont="1" applyBorder="1" applyAlignment="1">
      <alignment horizontal="center" vertical="center" wrapText="1"/>
    </xf>
    <xf numFmtId="181" fontId="15" fillId="0" borderId="1" xfId="103" applyNumberFormat="1" applyFont="1" applyBorder="1" applyAlignment="1">
      <alignment horizontal="right" vertical="center" wrapText="1"/>
    </xf>
    <xf numFmtId="0" fontId="20" fillId="0" borderId="1" xfId="103" applyFont="1" applyBorder="1" applyAlignment="1">
      <alignment horizontal="center" vertical="center" wrapText="1"/>
    </xf>
    <xf numFmtId="181" fontId="20" fillId="0" borderId="1" xfId="9" applyNumberFormat="1" applyFont="1" applyBorder="1" applyAlignment="1">
      <alignment vertical="center"/>
      <protection locked="0"/>
    </xf>
    <xf numFmtId="0" fontId="18" fillId="0" borderId="3" xfId="103" applyFont="1" applyBorder="1" applyAlignment="1">
      <alignment horizontal="left" vertical="center" wrapText="1"/>
    </xf>
    <xf numFmtId="0" fontId="24" fillId="0" borderId="0" xfId="9" applyFont="1" applyAlignment="1">
      <alignment vertical="top"/>
      <protection locked="0"/>
    </xf>
    <xf numFmtId="0" fontId="14" fillId="0" borderId="0" xfId="9" applyFont="1" applyAlignment="1">
      <alignment horizontal="center" vertical="center" wrapText="1"/>
      <protection locked="0"/>
    </xf>
    <xf numFmtId="0" fontId="19" fillId="0" borderId="0" xfId="9" applyFont="1" applyAlignment="1">
      <alignment horizontal="center" vertical="center"/>
      <protection locked="0"/>
    </xf>
    <xf numFmtId="49" fontId="22" fillId="0" borderId="1" xfId="9" applyNumberFormat="1" applyFont="1" applyBorder="1" applyAlignment="1">
      <alignment horizontal="center" vertical="center"/>
      <protection locked="0"/>
    </xf>
    <xf numFmtId="0" fontId="20" fillId="0" borderId="0" xfId="9" applyFont="1" applyAlignment="1">
      <alignment vertical="top"/>
      <protection locked="0"/>
    </xf>
    <xf numFmtId="0" fontId="24" fillId="0" borderId="0" xfId="97" applyFont="1" applyAlignment="1">
      <alignment vertical="center" wrapText="1"/>
    </xf>
    <xf numFmtId="49" fontId="25" fillId="0" borderId="1" xfId="9" applyNumberFormat="1" applyFont="1" applyBorder="1" applyAlignment="1">
      <alignment horizontal="center" vertical="center"/>
      <protection locked="0"/>
    </xf>
    <xf numFmtId="181" fontId="15" fillId="0" borderId="1" xfId="9" applyNumberFormat="1" applyFont="1" applyBorder="1" applyAlignment="1">
      <alignment horizontal="right" vertical="center"/>
      <protection locked="0"/>
    </xf>
    <xf numFmtId="181" fontId="13" fillId="0" borderId="0" xfId="9" applyNumberFormat="1" applyFont="1" applyAlignment="1">
      <alignment vertical="top"/>
      <protection locked="0"/>
    </xf>
    <xf numFmtId="49" fontId="20" fillId="0" borderId="1" xfId="9" applyNumberFormat="1" applyFont="1" applyBorder="1" applyAlignment="1">
      <alignment horizontal="center" vertical="center"/>
      <protection locked="0"/>
    </xf>
    <xf numFmtId="181" fontId="20" fillId="0" borderId="1" xfId="9" applyNumberFormat="1" applyFont="1" applyBorder="1" applyAlignment="1">
      <alignment horizontal="right" vertical="center"/>
      <protection locked="0"/>
    </xf>
    <xf numFmtId="49" fontId="18" fillId="0" borderId="3" xfId="9" applyNumberFormat="1" applyFont="1" applyBorder="1" applyAlignment="1">
      <alignment horizontal="left" vertical="center"/>
      <protection locked="0"/>
    </xf>
    <xf numFmtId="179" fontId="24" fillId="0" borderId="0" xfId="9" applyNumberFormat="1" applyFont="1" applyAlignment="1">
      <alignment vertical="top"/>
      <protection locked="0"/>
    </xf>
    <xf numFmtId="0" fontId="24" fillId="0" borderId="0" xfId="97" applyFont="1" applyAlignment="1">
      <alignment horizontal="center" vertical="center" wrapText="1"/>
    </xf>
    <xf numFmtId="49" fontId="13" fillId="0" borderId="0" xfId="97" applyNumberFormat="1" applyFont="1" applyAlignment="1" applyProtection="1">
      <alignment vertical="center"/>
      <protection locked="0"/>
    </xf>
    <xf numFmtId="2" fontId="13" fillId="0" borderId="0" xfId="97" applyNumberFormat="1" applyFont="1" applyAlignment="1" applyProtection="1">
      <alignment vertical="center"/>
      <protection locked="0"/>
    </xf>
    <xf numFmtId="179" fontId="19" fillId="0" borderId="0" xfId="9" applyNumberFormat="1" applyFont="1" applyAlignment="1">
      <alignment horizontal="center" vertical="center"/>
      <protection locked="0"/>
    </xf>
    <xf numFmtId="181" fontId="13" fillId="0" borderId="0" xfId="9" applyNumberFormat="1" applyFont="1" applyAlignment="1">
      <alignment horizontal="right" vertical="center"/>
      <protection locked="0"/>
    </xf>
    <xf numFmtId="0" fontId="20" fillId="0" borderId="1" xfId="9" applyFont="1" applyBorder="1" applyAlignment="1">
      <alignment horizontal="center" vertical="center"/>
      <protection locked="0"/>
    </xf>
    <xf numFmtId="181" fontId="20" fillId="0" borderId="1" xfId="9" applyNumberFormat="1" applyFont="1" applyBorder="1" applyAlignment="1">
      <alignment horizontal="center" vertical="center"/>
      <protection locked="0"/>
    </xf>
    <xf numFmtId="0" fontId="13" fillId="0" borderId="0" xfId="97" applyFont="1" applyAlignment="1">
      <alignment vertical="center" wrapText="1"/>
    </xf>
    <xf numFmtId="49" fontId="20" fillId="0" borderId="1" xfId="9" applyNumberFormat="1" applyFont="1" applyBorder="1" applyAlignment="1">
      <alignment horizontal="left" vertical="center"/>
      <protection locked="0"/>
    </xf>
    <xf numFmtId="0" fontId="26" fillId="0" borderId="1" xfId="9" applyFont="1" applyBorder="1" applyAlignment="1">
      <alignment horizontal="left" vertical="center"/>
      <protection locked="0"/>
    </xf>
    <xf numFmtId="0" fontId="20" fillId="0" borderId="6" xfId="9" applyFont="1" applyBorder="1" applyAlignment="1">
      <alignment horizontal="center" vertical="center"/>
      <protection locked="0"/>
    </xf>
    <xf numFmtId="0" fontId="20" fillId="0" borderId="7" xfId="9" applyFont="1" applyBorder="1" applyAlignment="1">
      <alignment horizontal="center" vertical="center"/>
      <protection locked="0"/>
    </xf>
    <xf numFmtId="0" fontId="27" fillId="0" borderId="0" xfId="97" applyAlignment="1">
      <alignment vertical="center"/>
    </xf>
    <xf numFmtId="0" fontId="13" fillId="0" borderId="0" xfId="97" applyFont="1" applyAlignment="1">
      <alignment horizontal="center" vertical="center" wrapText="1"/>
    </xf>
    <xf numFmtId="49" fontId="28" fillId="0" borderId="1" xfId="9" applyNumberFormat="1" applyFont="1" applyBorder="1" applyAlignment="1">
      <alignment horizontal="left" vertical="center"/>
      <protection locked="0"/>
    </xf>
    <xf numFmtId="181" fontId="29" fillId="0" borderId="1" xfId="9" applyNumberFormat="1" applyFont="1" applyBorder="1" applyAlignment="1">
      <alignment horizontal="right" vertical="center"/>
      <protection locked="0"/>
    </xf>
    <xf numFmtId="49" fontId="15" fillId="0" borderId="0" xfId="97" applyNumberFormat="1" applyFont="1" applyAlignment="1">
      <alignment horizontal="left"/>
    </xf>
    <xf numFmtId="49" fontId="25" fillId="0" borderId="1" xfId="9" applyNumberFormat="1" applyFont="1" applyBorder="1" applyAlignment="1">
      <alignment horizontal="left" vertical="center" indent="1"/>
      <protection locked="0"/>
    </xf>
    <xf numFmtId="181" fontId="15" fillId="0" borderId="1" xfId="9" applyNumberFormat="1" applyFont="1" applyBorder="1" applyAlignment="1">
      <alignment vertical="center"/>
      <protection locked="0"/>
    </xf>
    <xf numFmtId="0" fontId="28" fillId="0" borderId="6" xfId="9" applyFont="1" applyBorder="1" applyAlignment="1">
      <alignment horizontal="center" vertical="center"/>
      <protection locked="0"/>
    </xf>
    <xf numFmtId="49" fontId="15" fillId="0" borderId="0" xfId="97" applyNumberFormat="1" applyFont="1" applyAlignment="1" applyProtection="1">
      <alignment horizontal="left" vertical="center"/>
      <protection locked="0"/>
    </xf>
    <xf numFmtId="0" fontId="22" fillId="0" borderId="0" xfId="97" applyFont="1" applyAlignment="1">
      <alignment vertical="center"/>
    </xf>
    <xf numFmtId="49" fontId="15" fillId="0" borderId="0" xfId="97" applyNumberFormat="1" applyFont="1" applyAlignment="1">
      <alignment horizontal="left" vertical="center" indent="1"/>
    </xf>
    <xf numFmtId="181" fontId="21" fillId="0" borderId="0" xfId="97" applyNumberFormat="1" applyFont="1" applyAlignment="1">
      <alignment vertical="center"/>
    </xf>
    <xf numFmtId="181" fontId="13" fillId="0" borderId="0" xfId="97" applyNumberFormat="1" applyFont="1" applyAlignment="1">
      <alignment horizontal="right" vertical="center"/>
    </xf>
    <xf numFmtId="0" fontId="22" fillId="0" borderId="1" xfId="97" applyFont="1" applyBorder="1" applyAlignment="1">
      <alignment horizontal="center" vertical="center"/>
    </xf>
    <xf numFmtId="181" fontId="22" fillId="0" borderId="1" xfId="97" applyNumberFormat="1" applyFont="1" applyBorder="1" applyAlignment="1">
      <alignment horizontal="center" vertical="center"/>
    </xf>
    <xf numFmtId="49" fontId="25" fillId="0" borderId="1" xfId="97" applyNumberFormat="1" applyFont="1" applyBorder="1" applyAlignment="1">
      <alignment horizontal="left" vertical="center"/>
    </xf>
    <xf numFmtId="181" fontId="15" fillId="0" borderId="1" xfId="97" applyNumberFormat="1" applyFont="1" applyBorder="1" applyAlignment="1">
      <alignment horizontal="right" vertical="center" indent="1"/>
    </xf>
    <xf numFmtId="181" fontId="15" fillId="0" borderId="1" xfId="97" applyNumberFormat="1" applyFont="1" applyBorder="1" applyAlignment="1">
      <alignment horizontal="left" vertical="center" indent="1"/>
    </xf>
    <xf numFmtId="49" fontId="25" fillId="0" borderId="1" xfId="97" applyNumberFormat="1" applyFont="1" applyBorder="1" applyAlignment="1">
      <alignment horizontal="left" vertical="center" indent="1"/>
    </xf>
    <xf numFmtId="181" fontId="20" fillId="0" borderId="1" xfId="97" applyNumberFormat="1" applyFont="1" applyBorder="1" applyAlignment="1">
      <alignment horizontal="right" vertical="center"/>
    </xf>
    <xf numFmtId="0" fontId="15" fillId="0" borderId="0" xfId="103" applyFont="1" applyAlignment="1">
      <alignment vertical="center" wrapText="1"/>
    </xf>
    <xf numFmtId="0" fontId="5" fillId="0" borderId="0" xfId="103" applyFont="1" applyAlignment="1">
      <alignment horizontal="center" vertical="center" wrapText="1"/>
    </xf>
    <xf numFmtId="0" fontId="5" fillId="0" borderId="0" xfId="103" applyFont="1" applyAlignment="1">
      <alignment vertical="center" wrapText="1"/>
    </xf>
    <xf numFmtId="0" fontId="30" fillId="0" borderId="0" xfId="103" applyFont="1" applyAlignment="1">
      <alignment wrapText="1"/>
    </xf>
    <xf numFmtId="0" fontId="31" fillId="0" borderId="0" xfId="103" applyFont="1" applyAlignment="1">
      <alignment horizontal="center" vertical="center" wrapText="1"/>
    </xf>
    <xf numFmtId="179" fontId="32" fillId="0" borderId="0" xfId="9" applyNumberFormat="1" applyFont="1" applyAlignment="1">
      <alignment horizontal="right" vertical="center"/>
      <protection locked="0"/>
    </xf>
    <xf numFmtId="0" fontId="5" fillId="0" borderId="1" xfId="103" applyFont="1" applyBorder="1" applyAlignment="1">
      <alignment horizontal="center" vertical="center" wrapText="1"/>
    </xf>
    <xf numFmtId="1" fontId="5" fillId="0" borderId="1" xfId="103" applyNumberFormat="1" applyFont="1" applyBorder="1" applyAlignment="1" applyProtection="1">
      <alignment horizontal="center" vertical="center" wrapText="1"/>
      <protection locked="0"/>
    </xf>
    <xf numFmtId="0" fontId="0" fillId="0" borderId="1" xfId="0" applyBorder="1" applyAlignment="1">
      <alignment vertical="center" shrinkToFit="1"/>
    </xf>
    <xf numFmtId="0" fontId="17" fillId="0" borderId="1" xfId="103" applyFont="1" applyBorder="1" applyAlignment="1">
      <alignment horizontal="center" vertical="center" wrapText="1"/>
    </xf>
    <xf numFmtId="0" fontId="31" fillId="0" borderId="1" xfId="103" applyFont="1" applyBorder="1" applyAlignment="1">
      <alignment horizontal="right" vertical="center" wrapText="1"/>
    </xf>
    <xf numFmtId="0" fontId="27" fillId="0" borderId="0" xfId="103" applyFont="1" applyAlignment="1">
      <alignment vertical="center" wrapText="1"/>
    </xf>
    <xf numFmtId="49" fontId="15" fillId="0" borderId="0" xfId="9" applyNumberFormat="1" applyFont="1" applyAlignment="1">
      <alignment horizontal="left" vertical="center"/>
      <protection locked="0"/>
    </xf>
    <xf numFmtId="49" fontId="18" fillId="0" borderId="0" xfId="9" applyNumberFormat="1" applyFont="1" applyAlignment="1">
      <alignment horizontal="left" vertical="center"/>
      <protection locked="0"/>
    </xf>
    <xf numFmtId="179" fontId="13" fillId="0" borderId="0" xfId="9" applyNumberFormat="1" applyFont="1" applyAlignment="1">
      <alignment vertical="center"/>
      <protection locked="0"/>
    </xf>
    <xf numFmtId="180" fontId="15" fillId="0" borderId="1" xfId="9" applyNumberFormat="1" applyFont="1" applyBorder="1" applyAlignment="1">
      <alignment vertical="center"/>
      <protection locked="0"/>
    </xf>
    <xf numFmtId="0" fontId="33" fillId="0" borderId="0" xfId="9" applyFont="1" applyAlignment="1">
      <alignment vertical="center"/>
      <protection locked="0"/>
    </xf>
    <xf numFmtId="49" fontId="20" fillId="0" borderId="0" xfId="9" applyNumberFormat="1" applyFont="1" applyAlignment="1">
      <alignment horizontal="left" vertical="center"/>
      <protection locked="0"/>
    </xf>
    <xf numFmtId="181" fontId="15" fillId="0" borderId="0" xfId="9" applyNumberFormat="1" applyFont="1" applyAlignment="1">
      <alignment vertical="center"/>
      <protection locked="0"/>
    </xf>
    <xf numFmtId="0" fontId="22" fillId="0" borderId="1" xfId="9" applyFont="1" applyBorder="1" applyAlignment="1">
      <alignment horizontal="center" vertical="center"/>
      <protection locked="0"/>
    </xf>
    <xf numFmtId="181" fontId="22" fillId="0" borderId="1" xfId="9" applyNumberFormat="1" applyFont="1" applyBorder="1" applyAlignment="1">
      <alignment horizontal="center" vertical="center"/>
      <protection locked="0"/>
    </xf>
    <xf numFmtId="49" fontId="0" fillId="0" borderId="1" xfId="0" applyNumberFormat="1" applyBorder="1" applyAlignment="1">
      <alignment vertical="center"/>
    </xf>
    <xf numFmtId="2" fontId="0" fillId="0" borderId="1" xfId="0" applyNumberFormat="1" applyBorder="1" applyAlignment="1">
      <alignment vertical="center"/>
    </xf>
    <xf numFmtId="0" fontId="0" fillId="0" borderId="1" xfId="0" applyFont="1" applyBorder="1" applyAlignment="1">
      <alignment vertical="center"/>
    </xf>
    <xf numFmtId="49" fontId="15" fillId="0" borderId="1" xfId="9" applyNumberFormat="1" applyFont="1" applyBorder="1" applyAlignment="1">
      <alignment horizontal="left" vertical="center"/>
      <protection locked="0"/>
    </xf>
    <xf numFmtId="0" fontId="16" fillId="0" borderId="6" xfId="9" applyFont="1" applyBorder="1" applyAlignment="1">
      <alignment horizontal="center" vertical="center"/>
      <protection locked="0"/>
    </xf>
    <xf numFmtId="181" fontId="16" fillId="0" borderId="1" xfId="9" applyNumberFormat="1" applyFont="1" applyBorder="1" applyAlignment="1">
      <alignment horizontal="right" vertical="center"/>
      <protection locked="0"/>
    </xf>
    <xf numFmtId="49" fontId="16" fillId="0" borderId="1" xfId="9" applyNumberFormat="1" applyFont="1" applyBorder="1" applyAlignment="1">
      <alignment horizontal="left" vertical="center"/>
      <protection locked="0"/>
    </xf>
    <xf numFmtId="181" fontId="2" fillId="0" borderId="1" xfId="9" applyNumberFormat="1" applyFont="1" applyBorder="1" applyAlignment="1">
      <alignment horizontal="right" vertical="center"/>
      <protection locked="0"/>
    </xf>
    <xf numFmtId="179" fontId="13" fillId="0" borderId="0" xfId="97" applyNumberFormat="1" applyFont="1" applyAlignment="1">
      <alignment horizontal="right" vertical="center"/>
    </xf>
    <xf numFmtId="0" fontId="33" fillId="0" borderId="1" xfId="97" applyFont="1" applyBorder="1" applyAlignment="1">
      <alignment horizontal="center" vertical="center"/>
    </xf>
    <xf numFmtId="177" fontId="18" fillId="0" borderId="1" xfId="0" applyNumberFormat="1" applyFont="1" applyBorder="1" applyAlignment="1">
      <alignment horizontal="right" vertical="center"/>
    </xf>
    <xf numFmtId="0" fontId="33" fillId="0" borderId="6" xfId="97" applyFont="1" applyBorder="1" applyAlignment="1">
      <alignment horizontal="center" vertical="center"/>
    </xf>
    <xf numFmtId="0" fontId="20" fillId="0" borderId="6" xfId="97" applyFont="1" applyBorder="1" applyAlignment="1">
      <alignment horizontal="center" vertical="center"/>
    </xf>
    <xf numFmtId="177" fontId="20" fillId="0" borderId="1" xfId="97" applyNumberFormat="1" applyFont="1" applyBorder="1" applyAlignment="1">
      <alignment horizontal="right" vertical="center"/>
    </xf>
    <xf numFmtId="0" fontId="34" fillId="0" borderId="0" xfId="103" applyFont="1" applyAlignment="1">
      <alignment vertical="center" wrapText="1"/>
    </xf>
    <xf numFmtId="0" fontId="35" fillId="0" borderId="0" xfId="103" applyFont="1" applyAlignment="1">
      <alignment horizontal="center" vertical="center" shrinkToFit="1"/>
    </xf>
    <xf numFmtId="0" fontId="36" fillId="0" borderId="0" xfId="103" applyFont="1" applyAlignment="1">
      <alignment vertical="center" wrapText="1"/>
    </xf>
    <xf numFmtId="179" fontId="36" fillId="0" borderId="0" xfId="103" applyNumberFormat="1" applyFont="1" applyAlignment="1">
      <alignment horizontal="right" vertical="center" wrapText="1"/>
    </xf>
    <xf numFmtId="0" fontId="34" fillId="0" borderId="0" xfId="105" applyFont="1" applyAlignment="1">
      <alignment horizontal="left" vertical="center" wrapText="1"/>
    </xf>
    <xf numFmtId="179" fontId="37" fillId="0" borderId="0" xfId="105" applyNumberFormat="1" applyFont="1" applyAlignment="1">
      <alignment horizontal="right" vertical="center" wrapText="1"/>
    </xf>
    <xf numFmtId="49" fontId="38" fillId="0" borderId="0" xfId="103" applyNumberFormat="1" applyFont="1" applyAlignment="1">
      <alignment horizontal="center" vertical="center" wrapText="1"/>
    </xf>
    <xf numFmtId="0" fontId="29" fillId="0" borderId="0" xfId="103" applyFont="1" applyAlignment="1">
      <alignment horizontal="center" vertical="center" wrapText="1"/>
    </xf>
    <xf numFmtId="179" fontId="39" fillId="0" borderId="0" xfId="9" applyNumberFormat="1" applyFont="1" applyAlignment="1">
      <alignment horizontal="right" vertical="center"/>
      <protection locked="0"/>
    </xf>
    <xf numFmtId="0" fontId="5" fillId="0" borderId="1" xfId="103" applyFont="1" applyBorder="1" applyAlignment="1">
      <alignment horizontal="center" vertical="center" shrinkToFit="1"/>
    </xf>
    <xf numFmtId="0" fontId="5" fillId="0" borderId="1" xfId="103" applyFont="1" applyBorder="1" applyAlignment="1" applyProtection="1">
      <alignment horizontal="center" vertical="center" shrinkToFit="1"/>
      <protection locked="0"/>
    </xf>
    <xf numFmtId="0" fontId="40" fillId="0" borderId="6" xfId="106" applyFont="1" applyBorder="1" applyAlignment="1">
      <alignment horizontal="center" vertical="center" shrinkToFit="1"/>
    </xf>
    <xf numFmtId="0" fontId="40" fillId="0" borderId="1" xfId="106" applyFont="1" applyBorder="1" applyAlignment="1">
      <alignment horizontal="right" vertical="center" shrinkToFit="1"/>
    </xf>
    <xf numFmtId="0" fontId="41" fillId="0" borderId="0" xfId="103" applyFont="1" applyAlignment="1">
      <alignment vertical="center" wrapText="1"/>
    </xf>
    <xf numFmtId="180" fontId="25" fillId="0" borderId="1" xfId="9" applyNumberFormat="1" applyFont="1" applyBorder="1" applyAlignment="1">
      <alignment horizontal="center" vertical="center"/>
      <protection locked="0"/>
    </xf>
    <xf numFmtId="180" fontId="13" fillId="0" borderId="0" xfId="97" applyNumberFormat="1" applyFont="1"/>
    <xf numFmtId="180" fontId="20" fillId="0" borderId="1" xfId="9" applyNumberFormat="1" applyFont="1" applyBorder="1" applyAlignment="1">
      <alignment horizontal="center" vertical="center"/>
      <protection locked="0"/>
    </xf>
    <xf numFmtId="180" fontId="15" fillId="0" borderId="1" xfId="9" applyNumberFormat="1" applyFont="1" applyBorder="1" applyAlignment="1">
      <alignment horizontal="center" vertical="center"/>
      <protection locked="0"/>
    </xf>
    <xf numFmtId="49" fontId="18" fillId="0" borderId="0" xfId="9" applyNumberFormat="1" applyFont="1" applyAlignment="1">
      <alignment horizontal="left" vertical="top"/>
      <protection locked="0"/>
    </xf>
    <xf numFmtId="180" fontId="13" fillId="0" borderId="0" xfId="97" applyNumberFormat="1" applyFont="1" applyAlignment="1" applyProtection="1">
      <alignment vertical="center"/>
      <protection locked="0"/>
    </xf>
    <xf numFmtId="49" fontId="20" fillId="0" borderId="0" xfId="97" applyNumberFormat="1" applyFont="1" applyAlignment="1">
      <alignment horizontal="left" vertical="center"/>
    </xf>
    <xf numFmtId="0" fontId="26" fillId="0" borderId="6" xfId="104" applyFont="1" applyBorder="1" applyAlignment="1" applyProtection="1">
      <alignment horizontal="left" vertical="center"/>
      <protection locked="0"/>
    </xf>
    <xf numFmtId="177" fontId="26" fillId="0" borderId="1" xfId="104" applyNumberFormat="1" applyFont="1" applyBorder="1" applyProtection="1">
      <alignment vertical="center"/>
      <protection locked="0"/>
    </xf>
    <xf numFmtId="0" fontId="18" fillId="0" borderId="1" xfId="104" applyFont="1" applyBorder="1" applyAlignment="1">
      <alignment horizontal="left" vertical="center"/>
    </xf>
    <xf numFmtId="49" fontId="18" fillId="0" borderId="1" xfId="104" applyNumberFormat="1" applyFont="1" applyBorder="1" applyProtection="1">
      <alignment vertical="center"/>
      <protection locked="0"/>
    </xf>
    <xf numFmtId="177" fontId="18" fillId="0" borderId="1" xfId="104" applyNumberFormat="1" applyFont="1" applyBorder="1" applyProtection="1">
      <alignment vertical="center"/>
      <protection locked="0"/>
    </xf>
    <xf numFmtId="49" fontId="18" fillId="0" borderId="1" xfId="104" applyNumberFormat="1" applyFont="1" applyBorder="1" applyAlignment="1">
      <alignment horizontal="left" vertical="center"/>
    </xf>
    <xf numFmtId="0" fontId="40" fillId="0" borderId="1" xfId="104" applyFont="1" applyBorder="1" applyAlignment="1">
      <alignment horizontal="left" vertical="center"/>
    </xf>
    <xf numFmtId="0" fontId="26" fillId="0" borderId="1" xfId="104" applyFont="1" applyBorder="1" applyAlignment="1" applyProtection="1">
      <alignment horizontal="left" vertical="center"/>
      <protection locked="0"/>
    </xf>
    <xf numFmtId="49" fontId="42" fillId="0" borderId="6" xfId="0" applyNumberFormat="1" applyFont="1" applyBorder="1" applyAlignment="1">
      <alignment horizontal="center" vertical="center" wrapText="1"/>
    </xf>
    <xf numFmtId="49" fontId="42" fillId="0" borderId="7" xfId="0" applyNumberFormat="1" applyFont="1" applyBorder="1" applyAlignment="1">
      <alignment horizontal="center" vertical="center" wrapText="1"/>
    </xf>
    <xf numFmtId="177" fontId="5" fillId="0" borderId="1" xfId="0" applyNumberFormat="1" applyFont="1" applyBorder="1" applyAlignment="1">
      <alignment vertical="center" wrapText="1"/>
    </xf>
    <xf numFmtId="0" fontId="15" fillId="0" borderId="0" xfId="9" applyFont="1" applyFill="1" applyAlignment="1">
      <alignment vertical="center" shrinkToFit="1"/>
      <protection locked="0"/>
    </xf>
    <xf numFmtId="0" fontId="2" fillId="0" borderId="0" xfId="9" applyFont="1" applyFill="1" applyAlignment="1">
      <alignment vertical="center" shrinkToFit="1"/>
      <protection locked="0"/>
    </xf>
    <xf numFmtId="0" fontId="13" fillId="0" borderId="0" xfId="9" applyFont="1" applyFill="1" applyAlignment="1">
      <alignment vertical="center" shrinkToFit="1"/>
      <protection locked="0"/>
    </xf>
    <xf numFmtId="0" fontId="14" fillId="0" borderId="0" xfId="9" applyFont="1" applyFill="1" applyAlignment="1">
      <alignment horizontal="center" vertical="center" shrinkToFit="1"/>
      <protection locked="0"/>
    </xf>
    <xf numFmtId="0" fontId="19" fillId="0" borderId="0" xfId="9" applyFont="1" applyFill="1" applyAlignment="1">
      <alignment vertical="center" shrinkToFit="1"/>
      <protection locked="0"/>
    </xf>
    <xf numFmtId="0" fontId="12" fillId="0" borderId="0" xfId="9" applyFill="1" applyAlignment="1">
      <alignment horizontal="right" vertical="center" shrinkToFit="1"/>
      <protection locked="0"/>
    </xf>
    <xf numFmtId="0" fontId="16" fillId="0" borderId="1" xfId="9" applyFont="1" applyFill="1" applyBorder="1" applyAlignment="1">
      <alignment horizontal="center" vertical="center" shrinkToFit="1"/>
      <protection locked="0"/>
    </xf>
    <xf numFmtId="0" fontId="26" fillId="0" borderId="1" xfId="0" applyFont="1" applyFill="1" applyBorder="1" applyAlignment="1">
      <alignment horizontal="center" vertical="center" shrinkToFit="1"/>
    </xf>
    <xf numFmtId="0" fontId="18" fillId="0" borderId="1" xfId="0" applyFont="1" applyFill="1" applyBorder="1" applyAlignment="1" applyProtection="1">
      <alignment vertical="center" shrinkToFit="1"/>
      <protection locked="0"/>
    </xf>
    <xf numFmtId="0" fontId="18" fillId="0" borderId="1" xfId="0" applyFont="1" applyFill="1" applyBorder="1" applyAlignment="1" applyProtection="1">
      <alignment horizontal="right" vertical="center" shrinkToFit="1"/>
      <protection locked="0"/>
    </xf>
    <xf numFmtId="0" fontId="15" fillId="0" borderId="1" xfId="9" applyFont="1" applyFill="1" applyBorder="1" applyAlignment="1">
      <alignment vertical="center" shrinkToFit="1"/>
      <protection locked="0"/>
    </xf>
    <xf numFmtId="0" fontId="18" fillId="0" borderId="0" xfId="9" applyFont="1" applyFill="1" applyAlignment="1">
      <alignment vertical="center" shrinkToFit="1"/>
      <protection locked="0"/>
    </xf>
    <xf numFmtId="0" fontId="26" fillId="0" borderId="1" xfId="9" applyFont="1" applyFill="1" applyBorder="1" applyAlignment="1">
      <alignment horizontal="center" vertical="center" shrinkToFit="1"/>
      <protection locked="0"/>
    </xf>
    <xf numFmtId="0" fontId="20" fillId="0" borderId="1" xfId="9" applyFont="1" applyFill="1" applyBorder="1" applyAlignment="1">
      <alignment vertical="center" shrinkToFit="1"/>
      <protection locked="0"/>
    </xf>
    <xf numFmtId="49" fontId="15" fillId="0" borderId="0" xfId="9" applyNumberFormat="1" applyFont="1" applyAlignment="1">
      <alignment horizontal="left" vertical="top" indent="1"/>
      <protection locked="0"/>
    </xf>
    <xf numFmtId="49" fontId="15" fillId="0" borderId="0" xfId="9" applyNumberFormat="1" applyFont="1" applyAlignment="1">
      <alignment horizontal="left" vertical="top" indent="2"/>
      <protection locked="0"/>
    </xf>
    <xf numFmtId="0" fontId="2" fillId="0" borderId="1" xfId="0" applyFont="1" applyBorder="1" applyAlignment="1">
      <alignment vertical="center"/>
    </xf>
    <xf numFmtId="181" fontId="18" fillId="0" borderId="1" xfId="0" applyNumberFormat="1" applyFont="1" applyBorder="1" applyAlignment="1">
      <alignment vertical="center"/>
    </xf>
    <xf numFmtId="49" fontId="2" fillId="0" borderId="1" xfId="9" applyNumberFormat="1" applyFont="1" applyBorder="1" applyAlignment="1">
      <alignment horizontal="left" vertical="center" indent="1"/>
      <protection locked="0"/>
    </xf>
    <xf numFmtId="49" fontId="2" fillId="0" borderId="1" xfId="9" applyNumberFormat="1" applyFont="1" applyBorder="1" applyAlignment="1">
      <alignment horizontal="left" vertical="center" indent="2"/>
      <protection locked="0"/>
    </xf>
    <xf numFmtId="0" fontId="20" fillId="0" borderId="0" xfId="103" applyFont="1" applyAlignment="1">
      <alignment horizontal="center" vertical="center"/>
    </xf>
    <xf numFmtId="49" fontId="20" fillId="0" borderId="0" xfId="103" applyNumberFormat="1" applyFont="1" applyAlignment="1">
      <alignment horizontal="left" vertical="center"/>
    </xf>
    <xf numFmtId="49" fontId="15" fillId="0" borderId="0" xfId="103" applyNumberFormat="1" applyFont="1" applyAlignment="1">
      <alignment horizontal="left" indent="1"/>
    </xf>
    <xf numFmtId="0" fontId="15" fillId="0" borderId="0" xfId="103" applyFont="1"/>
    <xf numFmtId="0" fontId="20" fillId="0" borderId="0" xfId="103" applyFont="1"/>
    <xf numFmtId="0" fontId="31" fillId="0" borderId="0" xfId="103" applyFont="1"/>
    <xf numFmtId="0" fontId="21" fillId="0" borderId="0" xfId="103" applyFont="1"/>
    <xf numFmtId="181" fontId="21" fillId="0" borderId="0" xfId="103" applyNumberFormat="1" applyFont="1"/>
    <xf numFmtId="181" fontId="23" fillId="0" borderId="0" xfId="105" applyNumberFormat="1" applyFont="1" applyAlignment="1">
      <alignment horizontal="left" vertical="center"/>
    </xf>
    <xf numFmtId="0" fontId="31" fillId="0" borderId="0" xfId="103" applyFont="1" applyAlignment="1">
      <alignment horizontal="center"/>
    </xf>
    <xf numFmtId="181" fontId="32" fillId="0" borderId="0" xfId="103" applyNumberFormat="1" applyFont="1" applyAlignment="1">
      <alignment horizontal="right" vertical="center"/>
    </xf>
    <xf numFmtId="0" fontId="26" fillId="0" borderId="1" xfId="0" applyFont="1" applyBorder="1" applyAlignment="1">
      <alignment horizontal="center" vertical="center"/>
    </xf>
    <xf numFmtId="181" fontId="26" fillId="0" borderId="1" xfId="0" applyNumberFormat="1" applyFont="1" applyBorder="1" applyAlignment="1">
      <alignment horizontal="center" vertical="center"/>
    </xf>
    <xf numFmtId="0" fontId="26" fillId="0" borderId="1" xfId="0" applyFont="1" applyBorder="1" applyAlignment="1">
      <alignment vertical="center"/>
    </xf>
    <xf numFmtId="0" fontId="18" fillId="0" borderId="1" xfId="0" applyFont="1" applyBorder="1" applyAlignment="1">
      <alignment horizontal="right" vertical="center"/>
    </xf>
  </cellXfs>
  <cellStyles count="119">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40% - 着色 3" xfId="22"/>
    <cellStyle name="_ET_STYLE_NoName_00_" xfId="23"/>
    <cellStyle name="标题" xfId="24" builtinId="15"/>
    <cellStyle name="着色 1" xfId="25"/>
    <cellStyle name="20% - 着色 5" xfId="26"/>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40% - 着色 4" xfId="34"/>
    <cellStyle name="计算" xfId="35" builtinId="22"/>
    <cellStyle name="检查单元格" xfId="36" builtinId="23"/>
    <cellStyle name="20% - 强调文字颜色 6" xfId="37" builtinId="50"/>
    <cellStyle name="强调文字颜色 2" xfId="38" builtinId="33"/>
    <cellStyle name="链接单元格" xfId="39" builtinId="24"/>
    <cellStyle name="汇总" xfId="40" builtinId="25"/>
    <cellStyle name="40% - 着色 5" xfId="41"/>
    <cellStyle name="好" xfId="42" builtinId="26"/>
    <cellStyle name="适中" xfId="43" builtinId="28"/>
    <cellStyle name="着色 5" xfId="44"/>
    <cellStyle name="20% - 强调文字颜色 5" xfId="45" builtinId="46"/>
    <cellStyle name="强调文字颜色 1" xfId="46" builtinId="29"/>
    <cellStyle name="20% - 强调文字颜色 1" xfId="47" builtinId="30"/>
    <cellStyle name="40% - 强调文字颜色 1" xfId="48" builtinId="31"/>
    <cellStyle name="常规 43" xfId="49"/>
    <cellStyle name="60% - 着色 1"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20% - 着色 1" xfId="57"/>
    <cellStyle name="强调文字颜色 5" xfId="58" builtinId="45"/>
    <cellStyle name="40% - 强调文字颜色 5" xfId="59" builtinId="47"/>
    <cellStyle name="20% - 着色 2" xfId="60"/>
    <cellStyle name="60% - 强调文字颜色 5" xfId="61" builtinId="48"/>
    <cellStyle name="强调文字颜色 6" xfId="62" builtinId="49"/>
    <cellStyle name="20% - 着色 3" xfId="63"/>
    <cellStyle name="40% - 强调文字颜色 6" xfId="64" builtinId="51"/>
    <cellStyle name="60% - 强调文字颜色 6" xfId="65" builtinId="52"/>
    <cellStyle name="_ET_STYLE_NoName_00__2016年人代会报告附表20160104" xfId="66"/>
    <cellStyle name="差_发老吕2016基本支出测算11.28" xfId="67"/>
    <cellStyle name="_ET_STYLE_NoName_00__国库1月5日调整表" xfId="68"/>
    <cellStyle name="20% - 着色 4" xfId="69"/>
    <cellStyle name="着色 2" xfId="70"/>
    <cellStyle name="20% - 着色 6" xfId="71"/>
    <cellStyle name="40% - 着色 1" xfId="72"/>
    <cellStyle name="40% - 着色 2" xfId="73"/>
    <cellStyle name="40% - 着色 6" xfId="74"/>
    <cellStyle name="常规 45" xfId="75"/>
    <cellStyle name="60% - 着色 3" xfId="76"/>
    <cellStyle name="常规 46" xfId="77"/>
    <cellStyle name="60% - 着色 4" xfId="78"/>
    <cellStyle name="常规 47" xfId="79"/>
    <cellStyle name="60% - 着色 5" xfId="80"/>
    <cellStyle name="60% - 着色 6" xfId="81"/>
    <cellStyle name="no dec" xfId="82"/>
    <cellStyle name="Normal_APR" xfId="83"/>
    <cellStyle name="百分比 2" xfId="84"/>
    <cellStyle name="表标题" xfId="85"/>
    <cellStyle name="差_全国各省民生政策标准10.7(lp稿)(1)" xfId="86"/>
    <cellStyle name="常规 10" xfId="87"/>
    <cellStyle name="常规 11" xfId="88"/>
    <cellStyle name="常规 12" xfId="89"/>
    <cellStyle name="常规 13" xfId="90"/>
    <cellStyle name="常规 14" xfId="91"/>
    <cellStyle name="常规 19" xfId="92"/>
    <cellStyle name="常规 2" xfId="93"/>
    <cellStyle name="常规 2 2" xfId="94"/>
    <cellStyle name="常规 20" xfId="95"/>
    <cellStyle name="常规 21" xfId="96"/>
    <cellStyle name="常规 3" xfId="97"/>
    <cellStyle name="常规 4" xfId="98"/>
    <cellStyle name="常规 40" xfId="99"/>
    <cellStyle name="常规 41" xfId="100"/>
    <cellStyle name="常规 5" xfId="101"/>
    <cellStyle name="常规 8" xfId="102"/>
    <cellStyle name="常规_2013.1.人代会报告附表" xfId="103"/>
    <cellStyle name="常规_Sheet1" xfId="104"/>
    <cellStyle name="常规_人代会报告附表（定）曹铂0103" xfId="105"/>
    <cellStyle name="常规_提前通知" xfId="106"/>
    <cellStyle name="普通_97-917" xfId="107"/>
    <cellStyle name="着色 4" xfId="108"/>
    <cellStyle name="千分位[0]_BT (2)" xfId="109"/>
    <cellStyle name="千分位_97-917" xfId="110"/>
    <cellStyle name="千位[0]_1" xfId="111"/>
    <cellStyle name="千位_1" xfId="112"/>
    <cellStyle name="数字" xfId="113"/>
    <cellStyle name="未定义" xfId="114"/>
    <cellStyle name="小数" xfId="115"/>
    <cellStyle name="样式 1" xfId="116"/>
    <cellStyle name="着色 3" xfId="117"/>
    <cellStyle name="着色 6" xfId="118"/>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A28" sqref="A28"/>
    </sheetView>
  </sheetViews>
  <sheetFormatPr defaultColWidth="7.875" defaultRowHeight="15.75" outlineLevelCol="4"/>
  <cols>
    <col min="1" max="1" width="36.25" style="258" customWidth="1"/>
    <col min="2" max="2" width="25.625" style="259" customWidth="1"/>
    <col min="3" max="3" width="8" style="258" customWidth="1"/>
    <col min="4" max="4" width="7.875" style="258" customWidth="1"/>
    <col min="5" max="5" width="8.5" style="258" hidden="1" customWidth="1"/>
    <col min="6" max="6" width="7.875" style="258" hidden="1" customWidth="1"/>
    <col min="7" max="254" width="7.875" style="258"/>
    <col min="255" max="255" width="35.75" style="258" customWidth="1"/>
    <col min="256" max="256" width="7.875" style="258" hidden="1" customWidth="1"/>
    <col min="257" max="258" width="12" style="258" customWidth="1"/>
    <col min="259" max="259" width="8" style="258" customWidth="1"/>
    <col min="260" max="260" width="7.875" style="258" customWidth="1"/>
    <col min="261" max="262" width="7.875" style="258" hidden="1" customWidth="1"/>
    <col min="263" max="510" width="7.875" style="258"/>
    <col min="511" max="511" width="35.75" style="258" customWidth="1"/>
    <col min="512" max="512" width="7.875" style="258" hidden="1" customWidth="1"/>
    <col min="513" max="514" width="12" style="258" customWidth="1"/>
    <col min="515" max="515" width="8" style="258" customWidth="1"/>
    <col min="516" max="516" width="7.875" style="258" customWidth="1"/>
    <col min="517" max="518" width="7.875" style="258" hidden="1" customWidth="1"/>
    <col min="519" max="766" width="7.875" style="258"/>
    <col min="767" max="767" width="35.75" style="258" customWidth="1"/>
    <col min="768" max="768" width="7.875" style="258" hidden="1" customWidth="1"/>
    <col min="769" max="770" width="12" style="258" customWidth="1"/>
    <col min="771" max="771" width="8" style="258" customWidth="1"/>
    <col min="772" max="772" width="7.875" style="258" customWidth="1"/>
    <col min="773" max="774" width="7.875" style="258" hidden="1" customWidth="1"/>
    <col min="775" max="1022" width="7.875" style="258"/>
    <col min="1023" max="1023" width="35.75" style="258" customWidth="1"/>
    <col min="1024" max="1024" width="7.875" style="258" hidden="1" customWidth="1"/>
    <col min="1025" max="1026" width="12" style="258" customWidth="1"/>
    <col min="1027" max="1027" width="8" style="258" customWidth="1"/>
    <col min="1028" max="1028" width="7.875" style="258" customWidth="1"/>
    <col min="1029" max="1030" width="7.875" style="258" hidden="1" customWidth="1"/>
    <col min="1031" max="1278" width="7.875" style="258"/>
    <col min="1279" max="1279" width="35.75" style="258" customWidth="1"/>
    <col min="1280" max="1280" width="7.875" style="258" hidden="1" customWidth="1"/>
    <col min="1281" max="1282" width="12" style="258" customWidth="1"/>
    <col min="1283" max="1283" width="8" style="258" customWidth="1"/>
    <col min="1284" max="1284" width="7.875" style="258" customWidth="1"/>
    <col min="1285" max="1286" width="7.875" style="258" hidden="1" customWidth="1"/>
    <col min="1287" max="1534" width="7.875" style="258"/>
    <col min="1535" max="1535" width="35.75" style="258" customWidth="1"/>
    <col min="1536" max="1536" width="7.875" style="258" hidden="1" customWidth="1"/>
    <col min="1537" max="1538" width="12" style="258" customWidth="1"/>
    <col min="1539" max="1539" width="8" style="258" customWidth="1"/>
    <col min="1540" max="1540" width="7.875" style="258" customWidth="1"/>
    <col min="1541" max="1542" width="7.875" style="258" hidden="1" customWidth="1"/>
    <col min="1543" max="1790" width="7.875" style="258"/>
    <col min="1791" max="1791" width="35.75" style="258" customWidth="1"/>
    <col min="1792" max="1792" width="7.875" style="258" hidden="1" customWidth="1"/>
    <col min="1793" max="1794" width="12" style="258" customWidth="1"/>
    <col min="1795" max="1795" width="8" style="258" customWidth="1"/>
    <col min="1796" max="1796" width="7.875" style="258" customWidth="1"/>
    <col min="1797" max="1798" width="7.875" style="258" hidden="1" customWidth="1"/>
    <col min="1799" max="2046" width="7.875" style="258"/>
    <col min="2047" max="2047" width="35.75" style="258" customWidth="1"/>
    <col min="2048" max="2048" width="7.875" style="258" hidden="1" customWidth="1"/>
    <col min="2049" max="2050" width="12" style="258" customWidth="1"/>
    <col min="2051" max="2051" width="8" style="258" customWidth="1"/>
    <col min="2052" max="2052" width="7.875" style="258" customWidth="1"/>
    <col min="2053" max="2054" width="7.875" style="258" hidden="1" customWidth="1"/>
    <col min="2055" max="2302" width="7.875" style="258"/>
    <col min="2303" max="2303" width="35.75" style="258" customWidth="1"/>
    <col min="2304" max="2304" width="7.875" style="258" hidden="1" customWidth="1"/>
    <col min="2305" max="2306" width="12" style="258" customWidth="1"/>
    <col min="2307" max="2307" width="8" style="258" customWidth="1"/>
    <col min="2308" max="2308" width="7.875" style="258" customWidth="1"/>
    <col min="2309" max="2310" width="7.875" style="258" hidden="1" customWidth="1"/>
    <col min="2311" max="2558" width="7.875" style="258"/>
    <col min="2559" max="2559" width="35.75" style="258" customWidth="1"/>
    <col min="2560" max="2560" width="7.875" style="258" hidden="1" customWidth="1"/>
    <col min="2561" max="2562" width="12" style="258" customWidth="1"/>
    <col min="2563" max="2563" width="8" style="258" customWidth="1"/>
    <col min="2564" max="2564" width="7.875" style="258" customWidth="1"/>
    <col min="2565" max="2566" width="7.875" style="258" hidden="1" customWidth="1"/>
    <col min="2567" max="2814" width="7.875" style="258"/>
    <col min="2815" max="2815" width="35.75" style="258" customWidth="1"/>
    <col min="2816" max="2816" width="7.875" style="258" hidden="1" customWidth="1"/>
    <col min="2817" max="2818" width="12" style="258" customWidth="1"/>
    <col min="2819" max="2819" width="8" style="258" customWidth="1"/>
    <col min="2820" max="2820" width="7.875" style="258" customWidth="1"/>
    <col min="2821" max="2822" width="7.875" style="258" hidden="1" customWidth="1"/>
    <col min="2823" max="3070" width="7.875" style="258"/>
    <col min="3071" max="3071" width="35.75" style="258" customWidth="1"/>
    <col min="3072" max="3072" width="7.875" style="258" hidden="1" customWidth="1"/>
    <col min="3073" max="3074" width="12" style="258" customWidth="1"/>
    <col min="3075" max="3075" width="8" style="258" customWidth="1"/>
    <col min="3076" max="3076" width="7.875" style="258" customWidth="1"/>
    <col min="3077" max="3078" width="7.875" style="258" hidden="1" customWidth="1"/>
    <col min="3079" max="3326" width="7.875" style="258"/>
    <col min="3327" max="3327" width="35.75" style="258" customWidth="1"/>
    <col min="3328" max="3328" width="7.875" style="258" hidden="1" customWidth="1"/>
    <col min="3329" max="3330" width="12" style="258" customWidth="1"/>
    <col min="3331" max="3331" width="8" style="258" customWidth="1"/>
    <col min="3332" max="3332" width="7.875" style="258" customWidth="1"/>
    <col min="3333" max="3334" width="7.875" style="258" hidden="1" customWidth="1"/>
    <col min="3335" max="3582" width="7.875" style="258"/>
    <col min="3583" max="3583" width="35.75" style="258" customWidth="1"/>
    <col min="3584" max="3584" width="7.875" style="258" hidden="1" customWidth="1"/>
    <col min="3585" max="3586" width="12" style="258" customWidth="1"/>
    <col min="3587" max="3587" width="8" style="258" customWidth="1"/>
    <col min="3588" max="3588" width="7.875" style="258" customWidth="1"/>
    <col min="3589" max="3590" width="7.875" style="258" hidden="1" customWidth="1"/>
    <col min="3591" max="3838" width="7.875" style="258"/>
    <col min="3839" max="3839" width="35.75" style="258" customWidth="1"/>
    <col min="3840" max="3840" width="7.875" style="258" hidden="1" customWidth="1"/>
    <col min="3841" max="3842" width="12" style="258" customWidth="1"/>
    <col min="3843" max="3843" width="8" style="258" customWidth="1"/>
    <col min="3844" max="3844" width="7.875" style="258" customWidth="1"/>
    <col min="3845" max="3846" width="7.875" style="258" hidden="1" customWidth="1"/>
    <col min="3847" max="4094" width="7.875" style="258"/>
    <col min="4095" max="4095" width="35.75" style="258" customWidth="1"/>
    <col min="4096" max="4096" width="7.875" style="258" hidden="1" customWidth="1"/>
    <col min="4097" max="4098" width="12" style="258" customWidth="1"/>
    <col min="4099" max="4099" width="8" style="258" customWidth="1"/>
    <col min="4100" max="4100" width="7.875" style="258" customWidth="1"/>
    <col min="4101" max="4102" width="7.875" style="258" hidden="1" customWidth="1"/>
    <col min="4103" max="4350" width="7.875" style="258"/>
    <col min="4351" max="4351" width="35.75" style="258" customWidth="1"/>
    <col min="4352" max="4352" width="7.875" style="258" hidden="1" customWidth="1"/>
    <col min="4353" max="4354" width="12" style="258" customWidth="1"/>
    <col min="4355" max="4355" width="8" style="258" customWidth="1"/>
    <col min="4356" max="4356" width="7.875" style="258" customWidth="1"/>
    <col min="4357" max="4358" width="7.875" style="258" hidden="1" customWidth="1"/>
    <col min="4359" max="4606" width="7.875" style="258"/>
    <col min="4607" max="4607" width="35.75" style="258" customWidth="1"/>
    <col min="4608" max="4608" width="7.875" style="258" hidden="1" customWidth="1"/>
    <col min="4609" max="4610" width="12" style="258" customWidth="1"/>
    <col min="4611" max="4611" width="8" style="258" customWidth="1"/>
    <col min="4612" max="4612" width="7.875" style="258" customWidth="1"/>
    <col min="4613" max="4614" width="7.875" style="258" hidden="1" customWidth="1"/>
    <col min="4615" max="4862" width="7.875" style="258"/>
    <col min="4863" max="4863" width="35.75" style="258" customWidth="1"/>
    <col min="4864" max="4864" width="7.875" style="258" hidden="1" customWidth="1"/>
    <col min="4865" max="4866" width="12" style="258" customWidth="1"/>
    <col min="4867" max="4867" width="8" style="258" customWidth="1"/>
    <col min="4868" max="4868" width="7.875" style="258" customWidth="1"/>
    <col min="4869" max="4870" width="7.875" style="258" hidden="1" customWidth="1"/>
    <col min="4871" max="5118" width="7.875" style="258"/>
    <col min="5119" max="5119" width="35.75" style="258" customWidth="1"/>
    <col min="5120" max="5120" width="7.875" style="258" hidden="1" customWidth="1"/>
    <col min="5121" max="5122" width="12" style="258" customWidth="1"/>
    <col min="5123" max="5123" width="8" style="258" customWidth="1"/>
    <col min="5124" max="5124" width="7.875" style="258" customWidth="1"/>
    <col min="5125" max="5126" width="7.875" style="258" hidden="1" customWidth="1"/>
    <col min="5127" max="5374" width="7.875" style="258"/>
    <col min="5375" max="5375" width="35.75" style="258" customWidth="1"/>
    <col min="5376" max="5376" width="7.875" style="258" hidden="1" customWidth="1"/>
    <col min="5377" max="5378" width="12" style="258" customWidth="1"/>
    <col min="5379" max="5379" width="8" style="258" customWidth="1"/>
    <col min="5380" max="5380" width="7.875" style="258" customWidth="1"/>
    <col min="5381" max="5382" width="7.875" style="258" hidden="1" customWidth="1"/>
    <col min="5383" max="5630" width="7.875" style="258"/>
    <col min="5631" max="5631" width="35.75" style="258" customWidth="1"/>
    <col min="5632" max="5632" width="7.875" style="258" hidden="1" customWidth="1"/>
    <col min="5633" max="5634" width="12" style="258" customWidth="1"/>
    <col min="5635" max="5635" width="8" style="258" customWidth="1"/>
    <col min="5636" max="5636" width="7.875" style="258" customWidth="1"/>
    <col min="5637" max="5638" width="7.875" style="258" hidden="1" customWidth="1"/>
    <col min="5639" max="5886" width="7.875" style="258"/>
    <col min="5887" max="5887" width="35.75" style="258" customWidth="1"/>
    <col min="5888" max="5888" width="7.875" style="258" hidden="1" customWidth="1"/>
    <col min="5889" max="5890" width="12" style="258" customWidth="1"/>
    <col min="5891" max="5891" width="8" style="258" customWidth="1"/>
    <col min="5892" max="5892" width="7.875" style="258" customWidth="1"/>
    <col min="5893" max="5894" width="7.875" style="258" hidden="1" customWidth="1"/>
    <col min="5895" max="6142" width="7.875" style="258"/>
    <col min="6143" max="6143" width="35.75" style="258" customWidth="1"/>
    <col min="6144" max="6144" width="7.875" style="258" hidden="1" customWidth="1"/>
    <col min="6145" max="6146" width="12" style="258" customWidth="1"/>
    <col min="6147" max="6147" width="8" style="258" customWidth="1"/>
    <col min="6148" max="6148" width="7.875" style="258" customWidth="1"/>
    <col min="6149" max="6150" width="7.875" style="258" hidden="1" customWidth="1"/>
    <col min="6151" max="6398" width="7.875" style="258"/>
    <col min="6399" max="6399" width="35.75" style="258" customWidth="1"/>
    <col min="6400" max="6400" width="7.875" style="258" hidden="1" customWidth="1"/>
    <col min="6401" max="6402" width="12" style="258" customWidth="1"/>
    <col min="6403" max="6403" width="8" style="258" customWidth="1"/>
    <col min="6404" max="6404" width="7.875" style="258" customWidth="1"/>
    <col min="6405" max="6406" width="7.875" style="258" hidden="1" customWidth="1"/>
    <col min="6407" max="6654" width="7.875" style="258"/>
    <col min="6655" max="6655" width="35.75" style="258" customWidth="1"/>
    <col min="6656" max="6656" width="7.875" style="258" hidden="1" customWidth="1"/>
    <col min="6657" max="6658" width="12" style="258" customWidth="1"/>
    <col min="6659" max="6659" width="8" style="258" customWidth="1"/>
    <col min="6660" max="6660" width="7.875" style="258" customWidth="1"/>
    <col min="6661" max="6662" width="7.875" style="258" hidden="1" customWidth="1"/>
    <col min="6663" max="6910" width="7.875" style="258"/>
    <col min="6911" max="6911" width="35.75" style="258" customWidth="1"/>
    <col min="6912" max="6912" width="7.875" style="258" hidden="1" customWidth="1"/>
    <col min="6913" max="6914" width="12" style="258" customWidth="1"/>
    <col min="6915" max="6915" width="8" style="258" customWidth="1"/>
    <col min="6916" max="6916" width="7.875" style="258" customWidth="1"/>
    <col min="6917" max="6918" width="7.875" style="258" hidden="1" customWidth="1"/>
    <col min="6919" max="7166" width="7.875" style="258"/>
    <col min="7167" max="7167" width="35.75" style="258" customWidth="1"/>
    <col min="7168" max="7168" width="7.875" style="258" hidden="1" customWidth="1"/>
    <col min="7169" max="7170" width="12" style="258" customWidth="1"/>
    <col min="7171" max="7171" width="8" style="258" customWidth="1"/>
    <col min="7172" max="7172" width="7.875" style="258" customWidth="1"/>
    <col min="7173" max="7174" width="7.875" style="258" hidden="1" customWidth="1"/>
    <col min="7175" max="7422" width="7.875" style="258"/>
    <col min="7423" max="7423" width="35.75" style="258" customWidth="1"/>
    <col min="7424" max="7424" width="7.875" style="258" hidden="1" customWidth="1"/>
    <col min="7425" max="7426" width="12" style="258" customWidth="1"/>
    <col min="7427" max="7427" width="8" style="258" customWidth="1"/>
    <col min="7428" max="7428" width="7.875" style="258" customWidth="1"/>
    <col min="7429" max="7430" width="7.875" style="258" hidden="1" customWidth="1"/>
    <col min="7431" max="7678" width="7.875" style="258"/>
    <col min="7679" max="7679" width="35.75" style="258" customWidth="1"/>
    <col min="7680" max="7680" width="7.875" style="258" hidden="1" customWidth="1"/>
    <col min="7681" max="7682" width="12" style="258" customWidth="1"/>
    <col min="7683" max="7683" width="8" style="258" customWidth="1"/>
    <col min="7684" max="7684" width="7.875" style="258" customWidth="1"/>
    <col min="7685" max="7686" width="7.875" style="258" hidden="1" customWidth="1"/>
    <col min="7687" max="7934" width="7.875" style="258"/>
    <col min="7935" max="7935" width="35.75" style="258" customWidth="1"/>
    <col min="7936" max="7936" width="7.875" style="258" hidden="1" customWidth="1"/>
    <col min="7937" max="7938" width="12" style="258" customWidth="1"/>
    <col min="7939" max="7939" width="8" style="258" customWidth="1"/>
    <col min="7940" max="7940" width="7.875" style="258" customWidth="1"/>
    <col min="7941" max="7942" width="7.875" style="258" hidden="1" customWidth="1"/>
    <col min="7943" max="8190" width="7.875" style="258"/>
    <col min="8191" max="8191" width="35.75" style="258" customWidth="1"/>
    <col min="8192" max="8192" width="7.875" style="258" hidden="1" customWidth="1"/>
    <col min="8193" max="8194" width="12" style="258" customWidth="1"/>
    <col min="8195" max="8195" width="8" style="258" customWidth="1"/>
    <col min="8196" max="8196" width="7.875" style="258" customWidth="1"/>
    <col min="8197" max="8198" width="7.875" style="258" hidden="1" customWidth="1"/>
    <col min="8199" max="8446" width="7.875" style="258"/>
    <col min="8447" max="8447" width="35.75" style="258" customWidth="1"/>
    <col min="8448" max="8448" width="7.875" style="258" hidden="1" customWidth="1"/>
    <col min="8449" max="8450" width="12" style="258" customWidth="1"/>
    <col min="8451" max="8451" width="8" style="258" customWidth="1"/>
    <col min="8452" max="8452" width="7.875" style="258" customWidth="1"/>
    <col min="8453" max="8454" width="7.875" style="258" hidden="1" customWidth="1"/>
    <col min="8455" max="8702" width="7.875" style="258"/>
    <col min="8703" max="8703" width="35.75" style="258" customWidth="1"/>
    <col min="8704" max="8704" width="7.875" style="258" hidden="1" customWidth="1"/>
    <col min="8705" max="8706" width="12" style="258" customWidth="1"/>
    <col min="8707" max="8707" width="8" style="258" customWidth="1"/>
    <col min="8708" max="8708" width="7.875" style="258" customWidth="1"/>
    <col min="8709" max="8710" width="7.875" style="258" hidden="1" customWidth="1"/>
    <col min="8711" max="8958" width="7.875" style="258"/>
    <col min="8959" max="8959" width="35.75" style="258" customWidth="1"/>
    <col min="8960" max="8960" width="7.875" style="258" hidden="1" customWidth="1"/>
    <col min="8961" max="8962" width="12" style="258" customWidth="1"/>
    <col min="8963" max="8963" width="8" style="258" customWidth="1"/>
    <col min="8964" max="8964" width="7.875" style="258" customWidth="1"/>
    <col min="8965" max="8966" width="7.875" style="258" hidden="1" customWidth="1"/>
    <col min="8967" max="9214" width="7.875" style="258"/>
    <col min="9215" max="9215" width="35.75" style="258" customWidth="1"/>
    <col min="9216" max="9216" width="7.875" style="258" hidden="1" customWidth="1"/>
    <col min="9217" max="9218" width="12" style="258" customWidth="1"/>
    <col min="9219" max="9219" width="8" style="258" customWidth="1"/>
    <col min="9220" max="9220" width="7.875" style="258" customWidth="1"/>
    <col min="9221" max="9222" width="7.875" style="258" hidden="1" customWidth="1"/>
    <col min="9223" max="9470" width="7.875" style="258"/>
    <col min="9471" max="9471" width="35.75" style="258" customWidth="1"/>
    <col min="9472" max="9472" width="7.875" style="258" hidden="1" customWidth="1"/>
    <col min="9473" max="9474" width="12" style="258" customWidth="1"/>
    <col min="9475" max="9475" width="8" style="258" customWidth="1"/>
    <col min="9476" max="9476" width="7.875" style="258" customWidth="1"/>
    <col min="9477" max="9478" width="7.875" style="258" hidden="1" customWidth="1"/>
    <col min="9479" max="9726" width="7.875" style="258"/>
    <col min="9727" max="9727" width="35.75" style="258" customWidth="1"/>
    <col min="9728" max="9728" width="7.875" style="258" hidden="1" customWidth="1"/>
    <col min="9729" max="9730" width="12" style="258" customWidth="1"/>
    <col min="9731" max="9731" width="8" style="258" customWidth="1"/>
    <col min="9732" max="9732" width="7.875" style="258" customWidth="1"/>
    <col min="9733" max="9734" width="7.875" style="258" hidden="1" customWidth="1"/>
    <col min="9735" max="9982" width="7.875" style="258"/>
    <col min="9983" max="9983" width="35.75" style="258" customWidth="1"/>
    <col min="9984" max="9984" width="7.875" style="258" hidden="1" customWidth="1"/>
    <col min="9985" max="9986" width="12" style="258" customWidth="1"/>
    <col min="9987" max="9987" width="8" style="258" customWidth="1"/>
    <col min="9988" max="9988" width="7.875" style="258" customWidth="1"/>
    <col min="9989" max="9990" width="7.875" style="258" hidden="1" customWidth="1"/>
    <col min="9991" max="10238" width="7.875" style="258"/>
    <col min="10239" max="10239" width="35.75" style="258" customWidth="1"/>
    <col min="10240" max="10240" width="7.875" style="258" hidden="1" customWidth="1"/>
    <col min="10241" max="10242" width="12" style="258" customWidth="1"/>
    <col min="10243" max="10243" width="8" style="258" customWidth="1"/>
    <col min="10244" max="10244" width="7.875" style="258" customWidth="1"/>
    <col min="10245" max="10246" width="7.875" style="258" hidden="1" customWidth="1"/>
    <col min="10247" max="10494" width="7.875" style="258"/>
    <col min="10495" max="10495" width="35.75" style="258" customWidth="1"/>
    <col min="10496" max="10496" width="7.875" style="258" hidden="1" customWidth="1"/>
    <col min="10497" max="10498" width="12" style="258" customWidth="1"/>
    <col min="10499" max="10499" width="8" style="258" customWidth="1"/>
    <col min="10500" max="10500" width="7.875" style="258" customWidth="1"/>
    <col min="10501" max="10502" width="7.875" style="258" hidden="1" customWidth="1"/>
    <col min="10503" max="10750" width="7.875" style="258"/>
    <col min="10751" max="10751" width="35.75" style="258" customWidth="1"/>
    <col min="10752" max="10752" width="7.875" style="258" hidden="1" customWidth="1"/>
    <col min="10753" max="10754" width="12" style="258" customWidth="1"/>
    <col min="10755" max="10755" width="8" style="258" customWidth="1"/>
    <col min="10756" max="10756" width="7.875" style="258" customWidth="1"/>
    <col min="10757" max="10758" width="7.875" style="258" hidden="1" customWidth="1"/>
    <col min="10759" max="11006" width="7.875" style="258"/>
    <col min="11007" max="11007" width="35.75" style="258" customWidth="1"/>
    <col min="11008" max="11008" width="7.875" style="258" hidden="1" customWidth="1"/>
    <col min="11009" max="11010" width="12" style="258" customWidth="1"/>
    <col min="11011" max="11011" width="8" style="258" customWidth="1"/>
    <col min="11012" max="11012" width="7.875" style="258" customWidth="1"/>
    <col min="11013" max="11014" width="7.875" style="258" hidden="1" customWidth="1"/>
    <col min="11015" max="11262" width="7.875" style="258"/>
    <col min="11263" max="11263" width="35.75" style="258" customWidth="1"/>
    <col min="11264" max="11264" width="7.875" style="258" hidden="1" customWidth="1"/>
    <col min="11265" max="11266" width="12" style="258" customWidth="1"/>
    <col min="11267" max="11267" width="8" style="258" customWidth="1"/>
    <col min="11268" max="11268" width="7.875" style="258" customWidth="1"/>
    <col min="11269" max="11270" width="7.875" style="258" hidden="1" customWidth="1"/>
    <col min="11271" max="11518" width="7.875" style="258"/>
    <col min="11519" max="11519" width="35.75" style="258" customWidth="1"/>
    <col min="11520" max="11520" width="7.875" style="258" hidden="1" customWidth="1"/>
    <col min="11521" max="11522" width="12" style="258" customWidth="1"/>
    <col min="11523" max="11523" width="8" style="258" customWidth="1"/>
    <col min="11524" max="11524" width="7.875" style="258" customWidth="1"/>
    <col min="11525" max="11526" width="7.875" style="258" hidden="1" customWidth="1"/>
    <col min="11527" max="11774" width="7.875" style="258"/>
    <col min="11775" max="11775" width="35.75" style="258" customWidth="1"/>
    <col min="11776" max="11776" width="7.875" style="258" hidden="1" customWidth="1"/>
    <col min="11777" max="11778" width="12" style="258" customWidth="1"/>
    <col min="11779" max="11779" width="8" style="258" customWidth="1"/>
    <col min="11780" max="11780" width="7.875" style="258" customWidth="1"/>
    <col min="11781" max="11782" width="7.875" style="258" hidden="1" customWidth="1"/>
    <col min="11783" max="12030" width="7.875" style="258"/>
    <col min="12031" max="12031" width="35.75" style="258" customWidth="1"/>
    <col min="12032" max="12032" width="7.875" style="258" hidden="1" customWidth="1"/>
    <col min="12033" max="12034" width="12" style="258" customWidth="1"/>
    <col min="12035" max="12035" width="8" style="258" customWidth="1"/>
    <col min="12036" max="12036" width="7.875" style="258" customWidth="1"/>
    <col min="12037" max="12038" width="7.875" style="258" hidden="1" customWidth="1"/>
    <col min="12039" max="12286" width="7.875" style="258"/>
    <col min="12287" max="12287" width="35.75" style="258" customWidth="1"/>
    <col min="12288" max="12288" width="7.875" style="258" hidden="1" customWidth="1"/>
    <col min="12289" max="12290" width="12" style="258" customWidth="1"/>
    <col min="12291" max="12291" width="8" style="258" customWidth="1"/>
    <col min="12292" max="12292" width="7.875" style="258" customWidth="1"/>
    <col min="12293" max="12294" width="7.875" style="258" hidden="1" customWidth="1"/>
    <col min="12295" max="12542" width="7.875" style="258"/>
    <col min="12543" max="12543" width="35.75" style="258" customWidth="1"/>
    <col min="12544" max="12544" width="7.875" style="258" hidden="1" customWidth="1"/>
    <col min="12545" max="12546" width="12" style="258" customWidth="1"/>
    <col min="12547" max="12547" width="8" style="258" customWidth="1"/>
    <col min="12548" max="12548" width="7.875" style="258" customWidth="1"/>
    <col min="12549" max="12550" width="7.875" style="258" hidden="1" customWidth="1"/>
    <col min="12551" max="12798" width="7.875" style="258"/>
    <col min="12799" max="12799" width="35.75" style="258" customWidth="1"/>
    <col min="12800" max="12800" width="7.875" style="258" hidden="1" customWidth="1"/>
    <col min="12801" max="12802" width="12" style="258" customWidth="1"/>
    <col min="12803" max="12803" width="8" style="258" customWidth="1"/>
    <col min="12804" max="12804" width="7.875" style="258" customWidth="1"/>
    <col min="12805" max="12806" width="7.875" style="258" hidden="1" customWidth="1"/>
    <col min="12807" max="13054" width="7.875" style="258"/>
    <col min="13055" max="13055" width="35.75" style="258" customWidth="1"/>
    <col min="13056" max="13056" width="7.875" style="258" hidden="1" customWidth="1"/>
    <col min="13057" max="13058" width="12" style="258" customWidth="1"/>
    <col min="13059" max="13059" width="8" style="258" customWidth="1"/>
    <col min="13060" max="13060" width="7.875" style="258" customWidth="1"/>
    <col min="13061" max="13062" width="7.875" style="258" hidden="1" customWidth="1"/>
    <col min="13063" max="13310" width="7.875" style="258"/>
    <col min="13311" max="13311" width="35.75" style="258" customWidth="1"/>
    <col min="13312" max="13312" width="7.875" style="258" hidden="1" customWidth="1"/>
    <col min="13313" max="13314" width="12" style="258" customWidth="1"/>
    <col min="13315" max="13315" width="8" style="258" customWidth="1"/>
    <col min="13316" max="13316" width="7.875" style="258" customWidth="1"/>
    <col min="13317" max="13318" width="7.875" style="258" hidden="1" customWidth="1"/>
    <col min="13319" max="13566" width="7.875" style="258"/>
    <col min="13567" max="13567" width="35.75" style="258" customWidth="1"/>
    <col min="13568" max="13568" width="7.875" style="258" hidden="1" customWidth="1"/>
    <col min="13569" max="13570" width="12" style="258" customWidth="1"/>
    <col min="13571" max="13571" width="8" style="258" customWidth="1"/>
    <col min="13572" max="13572" width="7.875" style="258" customWidth="1"/>
    <col min="13573" max="13574" width="7.875" style="258" hidden="1" customWidth="1"/>
    <col min="13575" max="13822" width="7.875" style="258"/>
    <col min="13823" max="13823" width="35.75" style="258" customWidth="1"/>
    <col min="13824" max="13824" width="7.875" style="258" hidden="1" customWidth="1"/>
    <col min="13825" max="13826" width="12" style="258" customWidth="1"/>
    <col min="13827" max="13827" width="8" style="258" customWidth="1"/>
    <col min="13828" max="13828" width="7.875" style="258" customWidth="1"/>
    <col min="13829" max="13830" width="7.875" style="258" hidden="1" customWidth="1"/>
    <col min="13831" max="14078" width="7.875" style="258"/>
    <col min="14079" max="14079" width="35.75" style="258" customWidth="1"/>
    <col min="14080" max="14080" width="7.875" style="258" hidden="1" customWidth="1"/>
    <col min="14081" max="14082" width="12" style="258" customWidth="1"/>
    <col min="14083" max="14083" width="8" style="258" customWidth="1"/>
    <col min="14084" max="14084" width="7.875" style="258" customWidth="1"/>
    <col min="14085" max="14086" width="7.875" style="258" hidden="1" customWidth="1"/>
    <col min="14087" max="14334" width="7.875" style="258"/>
    <col min="14335" max="14335" width="35.75" style="258" customWidth="1"/>
    <col min="14336" max="14336" width="7.875" style="258" hidden="1" customWidth="1"/>
    <col min="14337" max="14338" width="12" style="258" customWidth="1"/>
    <col min="14339" max="14339" width="8" style="258" customWidth="1"/>
    <col min="14340" max="14340" width="7.875" style="258" customWidth="1"/>
    <col min="14341" max="14342" width="7.875" style="258" hidden="1" customWidth="1"/>
    <col min="14343" max="14590" width="7.875" style="258"/>
    <col min="14591" max="14591" width="35.75" style="258" customWidth="1"/>
    <col min="14592" max="14592" width="7.875" style="258" hidden="1" customWidth="1"/>
    <col min="14593" max="14594" width="12" style="258" customWidth="1"/>
    <col min="14595" max="14595" width="8" style="258" customWidth="1"/>
    <col min="14596" max="14596" width="7.875" style="258" customWidth="1"/>
    <col min="14597" max="14598" width="7.875" style="258" hidden="1" customWidth="1"/>
    <col min="14599" max="14846" width="7.875" style="258"/>
    <col min="14847" max="14847" width="35.75" style="258" customWidth="1"/>
    <col min="14848" max="14848" width="7.875" style="258" hidden="1" customWidth="1"/>
    <col min="14849" max="14850" width="12" style="258" customWidth="1"/>
    <col min="14851" max="14851" width="8" style="258" customWidth="1"/>
    <col min="14852" max="14852" width="7.875" style="258" customWidth="1"/>
    <col min="14853" max="14854" width="7.875" style="258" hidden="1" customWidth="1"/>
    <col min="14855" max="15102" width="7.875" style="258"/>
    <col min="15103" max="15103" width="35.75" style="258" customWidth="1"/>
    <col min="15104" max="15104" width="7.875" style="258" hidden="1" customWidth="1"/>
    <col min="15105" max="15106" width="12" style="258" customWidth="1"/>
    <col min="15107" max="15107" width="8" style="258" customWidth="1"/>
    <col min="15108" max="15108" width="7.875" style="258" customWidth="1"/>
    <col min="15109" max="15110" width="7.875" style="258" hidden="1" customWidth="1"/>
    <col min="15111" max="15358" width="7.875" style="258"/>
    <col min="15359" max="15359" width="35.75" style="258" customWidth="1"/>
    <col min="15360" max="15360" width="7.875" style="258" hidden="1" customWidth="1"/>
    <col min="15361" max="15362" width="12" style="258" customWidth="1"/>
    <col min="15363" max="15363" width="8" style="258" customWidth="1"/>
    <col min="15364" max="15364" width="7.875" style="258" customWidth="1"/>
    <col min="15365" max="15366" width="7.875" style="258" hidden="1" customWidth="1"/>
    <col min="15367" max="15614" width="7.875" style="258"/>
    <col min="15615" max="15615" width="35.75" style="258" customWidth="1"/>
    <col min="15616" max="15616" width="7.875" style="258" hidden="1" customWidth="1"/>
    <col min="15617" max="15618" width="12" style="258" customWidth="1"/>
    <col min="15619" max="15619" width="8" style="258" customWidth="1"/>
    <col min="15620" max="15620" width="7.875" style="258" customWidth="1"/>
    <col min="15621" max="15622" width="7.875" style="258" hidden="1" customWidth="1"/>
    <col min="15623" max="15870" width="7.875" style="258"/>
    <col min="15871" max="15871" width="35.75" style="258" customWidth="1"/>
    <col min="15872" max="15872" width="7.875" style="258" hidden="1" customWidth="1"/>
    <col min="15873" max="15874" width="12" style="258" customWidth="1"/>
    <col min="15875" max="15875" width="8" style="258" customWidth="1"/>
    <col min="15876" max="15876" width="7.875" style="258" customWidth="1"/>
    <col min="15877" max="15878" width="7.875" style="258" hidden="1" customWidth="1"/>
    <col min="15879" max="16126" width="7.875" style="258"/>
    <col min="16127" max="16127" width="35.75" style="258" customWidth="1"/>
    <col min="16128" max="16128" width="7.875" style="258" hidden="1" customWidth="1"/>
    <col min="16129" max="16130" width="12" style="258" customWidth="1"/>
    <col min="16131" max="16131" width="8" style="258" customWidth="1"/>
    <col min="16132" max="16132" width="7.875" style="258" customWidth="1"/>
    <col min="16133" max="16134" width="7.875" style="258" hidden="1" customWidth="1"/>
    <col min="16135" max="16384" width="7.875" style="258"/>
  </cols>
  <sheetData>
    <row r="1" ht="18" customHeight="1" spans="1:2">
      <c r="A1" s="54" t="s">
        <v>0</v>
      </c>
      <c r="B1" s="260"/>
    </row>
    <row r="2" ht="39.95" customHeight="1" spans="1:2">
      <c r="A2" s="206" t="s">
        <v>1</v>
      </c>
      <c r="B2" s="206"/>
    </row>
    <row r="3" ht="17.25" customHeight="1" spans="1:2">
      <c r="A3" s="261"/>
      <c r="B3" s="262" t="s">
        <v>2</v>
      </c>
    </row>
    <row r="4" s="252" customFormat="1" ht="24" customHeight="1" spans="1:2">
      <c r="A4" s="263" t="s">
        <v>3</v>
      </c>
      <c r="B4" s="264" t="s">
        <v>4</v>
      </c>
    </row>
    <row r="5" s="253" customFormat="1" ht="24" customHeight="1" spans="1:2">
      <c r="A5" s="265" t="s">
        <v>5</v>
      </c>
      <c r="B5" s="266">
        <f>SUM(B6:B18)</f>
        <v>439831</v>
      </c>
    </row>
    <row r="6" s="254" customFormat="1" ht="24" customHeight="1" spans="1:5">
      <c r="A6" s="39" t="s">
        <v>6</v>
      </c>
      <c r="B6" s="266">
        <f>160881-5000</f>
        <v>155881</v>
      </c>
      <c r="E6" s="254">
        <v>988753</v>
      </c>
    </row>
    <row r="7" s="255" customFormat="1" ht="24" customHeight="1" spans="1:5">
      <c r="A7" s="39" t="s">
        <v>7</v>
      </c>
      <c r="B7" s="266">
        <v>38913</v>
      </c>
      <c r="E7" s="255">
        <v>822672</v>
      </c>
    </row>
    <row r="8" s="252" customFormat="1" ht="24" customHeight="1" spans="1:2">
      <c r="A8" s="39" t="s">
        <v>8</v>
      </c>
      <c r="B8" s="266">
        <f>29734-3871</f>
        <v>25863</v>
      </c>
    </row>
    <row r="9" s="255" customFormat="1" ht="24" customHeight="1" spans="1:5">
      <c r="A9" s="39" t="s">
        <v>9</v>
      </c>
      <c r="B9" s="266">
        <v>35086</v>
      </c>
      <c r="E9" s="255">
        <v>988753</v>
      </c>
    </row>
    <row r="10" s="255" customFormat="1" ht="24" customHeight="1" spans="1:5">
      <c r="A10" s="39" t="s">
        <v>10</v>
      </c>
      <c r="B10" s="266">
        <v>20420</v>
      </c>
      <c r="E10" s="255">
        <v>822672</v>
      </c>
    </row>
    <row r="11" s="256" customFormat="1" ht="24" customHeight="1" spans="1:2">
      <c r="A11" s="39" t="s">
        <v>11</v>
      </c>
      <c r="B11" s="266">
        <v>62797</v>
      </c>
    </row>
    <row r="12" ht="24" customHeight="1" spans="1:2">
      <c r="A12" s="39" t="s">
        <v>12</v>
      </c>
      <c r="B12" s="266">
        <v>1491</v>
      </c>
    </row>
    <row r="13" ht="24" customHeight="1" spans="1:2">
      <c r="A13" s="39" t="s">
        <v>13</v>
      </c>
      <c r="B13" s="266">
        <v>9657</v>
      </c>
    </row>
    <row r="14" ht="24" customHeight="1" spans="1:2">
      <c r="A14" s="39" t="s">
        <v>14</v>
      </c>
      <c r="B14" s="266">
        <f>28996-1500</f>
        <v>27496</v>
      </c>
    </row>
    <row r="15" ht="24" customHeight="1" spans="1:2">
      <c r="A15" s="39" t="s">
        <v>15</v>
      </c>
      <c r="B15" s="266">
        <f>38826-3500</f>
        <v>35326</v>
      </c>
    </row>
    <row r="16" ht="24" customHeight="1" spans="1:2">
      <c r="A16" s="39" t="s">
        <v>16</v>
      </c>
      <c r="B16" s="266">
        <v>9495</v>
      </c>
    </row>
    <row r="17" ht="24" customHeight="1" spans="1:2">
      <c r="A17" s="39" t="s">
        <v>17</v>
      </c>
      <c r="B17" s="266"/>
    </row>
    <row r="18" ht="24" customHeight="1" spans="1:2">
      <c r="A18" s="39" t="s">
        <v>18</v>
      </c>
      <c r="B18" s="266">
        <v>17406</v>
      </c>
    </row>
    <row r="19" ht="24" customHeight="1" spans="1:2">
      <c r="A19" s="265" t="s">
        <v>19</v>
      </c>
      <c r="B19" s="266">
        <f>B20+B27+B28+B29+B30</f>
        <v>29293</v>
      </c>
    </row>
    <row r="20" ht="24" customHeight="1" spans="1:2">
      <c r="A20" s="39" t="s">
        <v>20</v>
      </c>
      <c r="B20" s="266">
        <f>SUM(B21:B26)</f>
        <v>3380</v>
      </c>
    </row>
    <row r="21" ht="24" customHeight="1" spans="1:2">
      <c r="A21" s="39" t="s">
        <v>21</v>
      </c>
      <c r="B21" s="266"/>
    </row>
    <row r="22" s="257" customFormat="1" ht="24" customHeight="1" spans="1:2">
      <c r="A22" s="39" t="s">
        <v>22</v>
      </c>
      <c r="B22" s="266"/>
    </row>
    <row r="23" ht="24" customHeight="1" spans="1:2">
      <c r="A23" s="39" t="s">
        <v>23</v>
      </c>
      <c r="B23" s="266">
        <v>2000</v>
      </c>
    </row>
    <row r="24" ht="24" customHeight="1" spans="1:2">
      <c r="A24" s="39" t="s">
        <v>24</v>
      </c>
      <c r="B24" s="266">
        <v>950</v>
      </c>
    </row>
    <row r="25" ht="24" customHeight="1" spans="1:2">
      <c r="A25" s="39" t="s">
        <v>25</v>
      </c>
      <c r="B25" s="266">
        <v>430</v>
      </c>
    </row>
    <row r="26" ht="24" customHeight="1" spans="1:2">
      <c r="A26" s="39" t="s">
        <v>26</v>
      </c>
      <c r="B26" s="266"/>
    </row>
    <row r="27" ht="24" customHeight="1" spans="1:2">
      <c r="A27" s="39" t="s">
        <v>27</v>
      </c>
      <c r="B27" s="266">
        <v>8000</v>
      </c>
    </row>
    <row r="28" ht="24" customHeight="1" spans="1:2">
      <c r="A28" s="39" t="s">
        <v>28</v>
      </c>
      <c r="B28" s="266">
        <f>1800+500</f>
        <v>2300</v>
      </c>
    </row>
    <row r="29" ht="24" customHeight="1" spans="1:2">
      <c r="A29" s="39" t="s">
        <v>29</v>
      </c>
      <c r="B29" s="266">
        <f>8000+5000</f>
        <v>13000</v>
      </c>
    </row>
    <row r="30" ht="24" customHeight="1" spans="1:2">
      <c r="A30" s="39" t="s">
        <v>30</v>
      </c>
      <c r="B30" s="266">
        <f>3000-1887+1500</f>
        <v>2613</v>
      </c>
    </row>
    <row r="31" ht="24" customHeight="1" spans="1:2">
      <c r="A31" s="263" t="s">
        <v>31</v>
      </c>
      <c r="B31" s="266">
        <f>B19+B5</f>
        <v>469124</v>
      </c>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workbookViewId="0">
      <selection activeCell="A8" sqref="A8"/>
    </sheetView>
  </sheetViews>
  <sheetFormatPr defaultColWidth="7" defaultRowHeight="15"/>
  <cols>
    <col min="1" max="1" width="48.75" style="48" customWidth="1"/>
    <col min="2" max="2" width="23.375" style="48" customWidth="1"/>
    <col min="3" max="3" width="10.375" style="45" hidden="1" customWidth="1"/>
    <col min="4" max="4" width="9.625" style="50" hidden="1" customWidth="1"/>
    <col min="5" max="5" width="8.125" style="50" hidden="1" customWidth="1"/>
    <col min="6" max="6" width="9.625" style="51" hidden="1" customWidth="1"/>
    <col min="7" max="7" width="17.5" style="51" hidden="1" customWidth="1"/>
    <col min="8" max="8" width="12.5" style="52" hidden="1" customWidth="1"/>
    <col min="9" max="9" width="7" style="53" hidden="1" customWidth="1"/>
    <col min="10" max="11" width="7" style="50" hidden="1" customWidth="1"/>
    <col min="12" max="12" width="13.875" style="50" hidden="1" customWidth="1"/>
    <col min="13" max="13" width="7.875" style="50" hidden="1" customWidth="1"/>
    <col min="14" max="14" width="9.5" style="50" hidden="1" customWidth="1"/>
    <col min="15" max="15" width="6.875" style="50" hidden="1" customWidth="1"/>
    <col min="16" max="16" width="9" style="50" hidden="1" customWidth="1"/>
    <col min="17" max="17" width="5.875" style="50" hidden="1" customWidth="1"/>
    <col min="18" max="18" width="5.25" style="50" hidden="1" customWidth="1"/>
    <col min="19" max="19" width="6.5" style="50" hidden="1" customWidth="1"/>
    <col min="20" max="21" width="7" style="50" hidden="1" customWidth="1"/>
    <col min="22" max="22" width="10.625" style="50" hidden="1" customWidth="1"/>
    <col min="23" max="23" width="10.5" style="50" hidden="1" customWidth="1"/>
    <col min="24" max="24" width="7" style="50" hidden="1" customWidth="1"/>
    <col min="25" max="16384" width="7" style="50"/>
  </cols>
  <sheetData>
    <row r="1" ht="21.75" customHeight="1" spans="1:2">
      <c r="A1" s="54" t="s">
        <v>1698</v>
      </c>
      <c r="B1" s="54"/>
    </row>
    <row r="2" ht="51.75" customHeight="1" spans="1:8">
      <c r="A2" s="121" t="s">
        <v>1699</v>
      </c>
      <c r="B2" s="122"/>
      <c r="F2" s="50"/>
      <c r="G2" s="50"/>
      <c r="H2" s="50"/>
    </row>
    <row r="3" s="33" customFormat="1" ht="18.75" customHeight="1" spans="1:12">
      <c r="A3" s="177"/>
      <c r="B3" s="112" t="s">
        <v>34</v>
      </c>
      <c r="C3" s="35"/>
      <c r="D3" s="33">
        <v>12.11</v>
      </c>
      <c r="F3" s="33">
        <v>12.22</v>
      </c>
      <c r="I3" s="179"/>
      <c r="L3" s="33">
        <v>1.2</v>
      </c>
    </row>
    <row r="4" s="120" customFormat="1" ht="34.5" customHeight="1" spans="1:14">
      <c r="A4" s="123" t="s">
        <v>1627</v>
      </c>
      <c r="B4" s="123" t="s">
        <v>4</v>
      </c>
      <c r="C4" s="124"/>
      <c r="F4" s="125" t="s">
        <v>1630</v>
      </c>
      <c r="G4" s="125" t="s">
        <v>1631</v>
      </c>
      <c r="H4" s="125" t="s">
        <v>1632</v>
      </c>
      <c r="I4" s="132"/>
      <c r="L4" s="125" t="s">
        <v>1630</v>
      </c>
      <c r="M4" s="133" t="s">
        <v>1631</v>
      </c>
      <c r="N4" s="125" t="s">
        <v>1632</v>
      </c>
    </row>
    <row r="5" ht="34.5" customHeight="1" spans="1:24">
      <c r="A5" s="126"/>
      <c r="B5" s="127"/>
      <c r="C5" s="70">
        <v>105429</v>
      </c>
      <c r="D5" s="128">
        <v>595734.14</v>
      </c>
      <c r="E5" s="50">
        <f>104401+13602</f>
        <v>118003</v>
      </c>
      <c r="F5" s="51" t="s">
        <v>1633</v>
      </c>
      <c r="G5" s="51" t="s">
        <v>1634</v>
      </c>
      <c r="H5" s="52">
        <v>596221.15</v>
      </c>
      <c r="I5" s="53">
        <f>F5-A5</f>
        <v>201</v>
      </c>
      <c r="J5" s="87" t="e">
        <f>H5-#REF!</f>
        <v>#REF!</v>
      </c>
      <c r="K5" s="87">
        <v>75943</v>
      </c>
      <c r="L5" s="51" t="s">
        <v>1633</v>
      </c>
      <c r="M5" s="51" t="s">
        <v>1634</v>
      </c>
      <c r="N5" s="52">
        <v>643048.95</v>
      </c>
      <c r="O5" s="53">
        <f>L5-A5</f>
        <v>201</v>
      </c>
      <c r="P5" s="87" t="e">
        <f>N5-#REF!</f>
        <v>#REF!</v>
      </c>
      <c r="R5" s="50">
        <v>717759</v>
      </c>
      <c r="T5" s="134" t="s">
        <v>1633</v>
      </c>
      <c r="U5" s="134" t="s">
        <v>1634</v>
      </c>
      <c r="V5" s="135">
        <v>659380.53</v>
      </c>
      <c r="W5" s="50" t="e">
        <f>#REF!-V5</f>
        <v>#REF!</v>
      </c>
      <c r="X5" s="50">
        <f>T5-A5</f>
        <v>201</v>
      </c>
    </row>
    <row r="6" ht="34.5" customHeight="1" spans="1:23">
      <c r="A6" s="129" t="s">
        <v>1635</v>
      </c>
      <c r="B6" s="130">
        <f>B5</f>
        <v>0</v>
      </c>
      <c r="F6" s="140" t="str">
        <f>""</f>
        <v/>
      </c>
      <c r="G6" s="140" t="str">
        <f>""</f>
        <v/>
      </c>
      <c r="H6" s="140" t="str">
        <f>""</f>
        <v/>
      </c>
      <c r="L6" s="140" t="str">
        <f>""</f>
        <v/>
      </c>
      <c r="M6" s="146" t="str">
        <f>""</f>
        <v/>
      </c>
      <c r="N6" s="140" t="str">
        <f>""</f>
        <v/>
      </c>
      <c r="V6" s="180" t="e">
        <f>#REF!+#REF!+#REF!+#REF!+#REF!+#REF!+#REF!+#REF!+#REF!+#REF!+#REF!+#REF!+#REF!+#REF!+#REF!+#REF!+#REF!+#REF!+#REF!+#REF!+#REF!</f>
        <v>#REF!</v>
      </c>
      <c r="W6" s="180" t="e">
        <f>#REF!+#REF!+#REF!+#REF!+#REF!+#REF!+#REF!+#REF!+#REF!+#REF!+#REF!+#REF!+#REF!+#REF!+#REF!+#REF!+#REF!+#REF!+#REF!+#REF!+#REF!</f>
        <v>#REF!</v>
      </c>
    </row>
    <row r="7" ht="19.5" customHeight="1" spans="16:24">
      <c r="P7" s="87"/>
      <c r="T7" s="134" t="s">
        <v>1639</v>
      </c>
      <c r="U7" s="134" t="s">
        <v>1640</v>
      </c>
      <c r="V7" s="135">
        <v>19998</v>
      </c>
      <c r="W7" s="50" t="e">
        <f>#REF!-V7</f>
        <v>#REF!</v>
      </c>
      <c r="X7" s="50">
        <f>T7-A7</f>
        <v>23203</v>
      </c>
    </row>
    <row r="8" ht="19.5" customHeight="1" spans="1:24">
      <c r="A8" s="178" t="s">
        <v>1638</v>
      </c>
      <c r="P8" s="87"/>
      <c r="T8" s="134" t="s">
        <v>1641</v>
      </c>
      <c r="U8" s="134" t="s">
        <v>1642</v>
      </c>
      <c r="V8" s="135">
        <v>19998</v>
      </c>
      <c r="W8" s="50" t="e">
        <f>#REF!-V8</f>
        <v>#REF!</v>
      </c>
      <c r="X8" s="50" t="e">
        <f>T8-A8</f>
        <v>#VALUE!</v>
      </c>
    </row>
    <row r="9" ht="19.5" customHeight="1" spans="16:16">
      <c r="P9" s="87"/>
    </row>
    <row r="10" ht="19.5" customHeight="1" spans="1:16">
      <c r="A10" s="50"/>
      <c r="B10" s="50"/>
      <c r="C10" s="50"/>
      <c r="F10" s="50"/>
      <c r="G10" s="50"/>
      <c r="H10" s="50"/>
      <c r="I10" s="50"/>
      <c r="P10" s="87"/>
    </row>
    <row r="11" ht="19.5" customHeight="1" spans="1:16">
      <c r="A11" s="50"/>
      <c r="B11" s="50"/>
      <c r="C11" s="50"/>
      <c r="F11" s="50"/>
      <c r="G11" s="50"/>
      <c r="H11" s="50"/>
      <c r="I11" s="50"/>
      <c r="P11" s="87"/>
    </row>
    <row r="12" ht="19.5" customHeight="1" spans="1:16">
      <c r="A12" s="50"/>
      <c r="B12" s="50"/>
      <c r="C12" s="50"/>
      <c r="F12" s="50"/>
      <c r="G12" s="50"/>
      <c r="H12" s="50"/>
      <c r="I12" s="50"/>
      <c r="P12" s="87"/>
    </row>
    <row r="13" ht="19.5" customHeight="1" spans="1:16">
      <c r="A13" s="50"/>
      <c r="B13" s="50"/>
      <c r="C13" s="50"/>
      <c r="F13" s="50"/>
      <c r="G13" s="50"/>
      <c r="H13" s="50"/>
      <c r="I13" s="50"/>
      <c r="P13" s="87"/>
    </row>
    <row r="14" ht="19.5" customHeight="1" spans="1:16">
      <c r="A14" s="50"/>
      <c r="B14" s="50"/>
      <c r="C14" s="50"/>
      <c r="F14" s="50"/>
      <c r="G14" s="50"/>
      <c r="H14" s="50"/>
      <c r="I14" s="50"/>
      <c r="P14" s="87"/>
    </row>
    <row r="15" ht="19.5" customHeight="1" spans="1:16">
      <c r="A15" s="50"/>
      <c r="B15" s="50"/>
      <c r="C15" s="50"/>
      <c r="F15" s="50"/>
      <c r="G15" s="50"/>
      <c r="H15" s="50"/>
      <c r="I15" s="50"/>
      <c r="P15" s="87"/>
    </row>
    <row r="16" ht="19.5" customHeight="1" spans="1:16">
      <c r="A16" s="50"/>
      <c r="B16" s="50"/>
      <c r="C16" s="50"/>
      <c r="F16" s="50"/>
      <c r="G16" s="50"/>
      <c r="H16" s="50"/>
      <c r="I16" s="50"/>
      <c r="P16" s="87"/>
    </row>
    <row r="17" ht="19.5" customHeight="1" spans="1:16">
      <c r="A17" s="50"/>
      <c r="B17" s="50"/>
      <c r="C17" s="50"/>
      <c r="F17" s="50"/>
      <c r="G17" s="50"/>
      <c r="H17" s="50"/>
      <c r="I17" s="50"/>
      <c r="P17" s="87"/>
    </row>
    <row r="18" ht="19.5" customHeight="1" spans="1:16">
      <c r="A18" s="50"/>
      <c r="B18" s="50"/>
      <c r="C18" s="50"/>
      <c r="F18" s="50"/>
      <c r="G18" s="50"/>
      <c r="H18" s="50"/>
      <c r="I18" s="50"/>
      <c r="P18" s="87"/>
    </row>
    <row r="19" ht="19.5" customHeight="1" spans="1:16">
      <c r="A19" s="50"/>
      <c r="B19" s="50"/>
      <c r="C19" s="50"/>
      <c r="F19" s="50"/>
      <c r="G19" s="50"/>
      <c r="H19" s="50"/>
      <c r="I19" s="50"/>
      <c r="P19" s="87"/>
    </row>
    <row r="20" ht="19.5" customHeight="1" spans="1:16">
      <c r="A20" s="50"/>
      <c r="B20" s="50"/>
      <c r="C20" s="50"/>
      <c r="F20" s="50"/>
      <c r="G20" s="50"/>
      <c r="H20" s="50"/>
      <c r="I20" s="50"/>
      <c r="P20" s="87"/>
    </row>
    <row r="21" ht="19.5" customHeight="1" spans="1:16">
      <c r="A21" s="50"/>
      <c r="B21" s="50"/>
      <c r="C21" s="50"/>
      <c r="F21" s="50"/>
      <c r="G21" s="50"/>
      <c r="H21" s="50"/>
      <c r="I21" s="50"/>
      <c r="P21" s="87"/>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8" sqref="A8"/>
    </sheetView>
  </sheetViews>
  <sheetFormatPr defaultColWidth="7.875" defaultRowHeight="33" customHeight="1" outlineLevelCol="1"/>
  <cols>
    <col min="1" max="1" width="62.75" style="106" customWidth="1"/>
    <col min="2" max="2" width="22.25" style="106" customWidth="1"/>
    <col min="3" max="3" width="8" style="106" customWidth="1"/>
    <col min="4" max="250" width="7.875" style="106"/>
    <col min="251" max="251" width="35.75" style="106" customWidth="1"/>
    <col min="252" max="252" width="7.875" style="106" hidden="1" customWidth="1"/>
    <col min="253" max="254" width="12" style="106" customWidth="1"/>
    <col min="255" max="255" width="8" style="106" customWidth="1"/>
    <col min="256" max="256" width="7.875" style="106" customWidth="1"/>
    <col min="257" max="258" width="7.875" style="106" hidden="1" customWidth="1"/>
    <col min="259" max="506" width="7.875" style="106"/>
    <col min="507" max="507" width="35.75" style="106" customWidth="1"/>
    <col min="508" max="508" width="7.875" style="106" hidden="1" customWidth="1"/>
    <col min="509" max="510" width="12" style="106" customWidth="1"/>
    <col min="511" max="511" width="8" style="106" customWidth="1"/>
    <col min="512" max="512" width="7.875" style="106" customWidth="1"/>
    <col min="513" max="514" width="7.875" style="106" hidden="1" customWidth="1"/>
    <col min="515" max="762" width="7.875" style="106"/>
    <col min="763" max="763" width="35.75" style="106" customWidth="1"/>
    <col min="764" max="764" width="7.875" style="106" hidden="1" customWidth="1"/>
    <col min="765" max="766" width="12" style="106" customWidth="1"/>
    <col min="767" max="767" width="8" style="106" customWidth="1"/>
    <col min="768" max="768" width="7.875" style="106" customWidth="1"/>
    <col min="769" max="770" width="7.875" style="106" hidden="1" customWidth="1"/>
    <col min="771" max="1018" width="7.875" style="106"/>
    <col min="1019" max="1019" width="35.75" style="106" customWidth="1"/>
    <col min="1020" max="1020" width="7.875" style="106" hidden="1" customWidth="1"/>
    <col min="1021" max="1022" width="12" style="106" customWidth="1"/>
    <col min="1023" max="1023" width="8" style="106" customWidth="1"/>
    <col min="1024" max="1024" width="7.875" style="106" customWidth="1"/>
    <col min="1025" max="1026" width="7.875" style="106" hidden="1" customWidth="1"/>
    <col min="1027" max="1274" width="7.875" style="106"/>
    <col min="1275" max="1275" width="35.75" style="106" customWidth="1"/>
    <col min="1276" max="1276" width="7.875" style="106" hidden="1" customWidth="1"/>
    <col min="1277" max="1278" width="12" style="106" customWidth="1"/>
    <col min="1279" max="1279" width="8" style="106" customWidth="1"/>
    <col min="1280" max="1280" width="7.875" style="106" customWidth="1"/>
    <col min="1281" max="1282" width="7.875" style="106" hidden="1" customWidth="1"/>
    <col min="1283" max="1530" width="7.875" style="106"/>
    <col min="1531" max="1531" width="35.75" style="106" customWidth="1"/>
    <col min="1532" max="1532" width="7.875" style="106" hidden="1" customWidth="1"/>
    <col min="1533" max="1534" width="12" style="106" customWidth="1"/>
    <col min="1535" max="1535" width="8" style="106" customWidth="1"/>
    <col min="1536" max="1536" width="7.875" style="106" customWidth="1"/>
    <col min="1537" max="1538" width="7.875" style="106" hidden="1" customWidth="1"/>
    <col min="1539" max="1786" width="7.875" style="106"/>
    <col min="1787" max="1787" width="35.75" style="106" customWidth="1"/>
    <col min="1788" max="1788" width="7.875" style="106" hidden="1" customWidth="1"/>
    <col min="1789" max="1790" width="12" style="106" customWidth="1"/>
    <col min="1791" max="1791" width="8" style="106" customWidth="1"/>
    <col min="1792" max="1792" width="7.875" style="106" customWidth="1"/>
    <col min="1793" max="1794" width="7.875" style="106" hidden="1" customWidth="1"/>
    <col min="1795" max="2042" width="7.875" style="106"/>
    <col min="2043" max="2043" width="35.75" style="106" customWidth="1"/>
    <col min="2044" max="2044" width="7.875" style="106" hidden="1" customWidth="1"/>
    <col min="2045" max="2046" width="12" style="106" customWidth="1"/>
    <col min="2047" max="2047" width="8" style="106" customWidth="1"/>
    <col min="2048" max="2048" width="7.875" style="106" customWidth="1"/>
    <col min="2049" max="2050" width="7.875" style="106" hidden="1" customWidth="1"/>
    <col min="2051" max="2298" width="7.875" style="106"/>
    <col min="2299" max="2299" width="35.75" style="106" customWidth="1"/>
    <col min="2300" max="2300" width="7.875" style="106" hidden="1" customWidth="1"/>
    <col min="2301" max="2302" width="12" style="106" customWidth="1"/>
    <col min="2303" max="2303" width="8" style="106" customWidth="1"/>
    <col min="2304" max="2304" width="7.875" style="106" customWidth="1"/>
    <col min="2305" max="2306" width="7.875" style="106" hidden="1" customWidth="1"/>
    <col min="2307" max="2554" width="7.875" style="106"/>
    <col min="2555" max="2555" width="35.75" style="106" customWidth="1"/>
    <col min="2556" max="2556" width="7.875" style="106" hidden="1" customWidth="1"/>
    <col min="2557" max="2558" width="12" style="106" customWidth="1"/>
    <col min="2559" max="2559" width="8" style="106" customWidth="1"/>
    <col min="2560" max="2560" width="7.875" style="106" customWidth="1"/>
    <col min="2561" max="2562" width="7.875" style="106" hidden="1" customWidth="1"/>
    <col min="2563" max="2810" width="7.875" style="106"/>
    <col min="2811" max="2811" width="35.75" style="106" customWidth="1"/>
    <col min="2812" max="2812" width="7.875" style="106" hidden="1" customWidth="1"/>
    <col min="2813" max="2814" width="12" style="106" customWidth="1"/>
    <col min="2815" max="2815" width="8" style="106" customWidth="1"/>
    <col min="2816" max="2816" width="7.875" style="106" customWidth="1"/>
    <col min="2817" max="2818" width="7.875" style="106" hidden="1" customWidth="1"/>
    <col min="2819" max="3066" width="7.875" style="106"/>
    <col min="3067" max="3067" width="35.75" style="106" customWidth="1"/>
    <col min="3068" max="3068" width="7.875" style="106" hidden="1" customWidth="1"/>
    <col min="3069" max="3070" width="12" style="106" customWidth="1"/>
    <col min="3071" max="3071" width="8" style="106" customWidth="1"/>
    <col min="3072" max="3072" width="7.875" style="106" customWidth="1"/>
    <col min="3073" max="3074" width="7.875" style="106" hidden="1" customWidth="1"/>
    <col min="3075" max="3322" width="7.875" style="106"/>
    <col min="3323" max="3323" width="35.75" style="106" customWidth="1"/>
    <col min="3324" max="3324" width="7.875" style="106" hidden="1" customWidth="1"/>
    <col min="3325" max="3326" width="12" style="106" customWidth="1"/>
    <col min="3327" max="3327" width="8" style="106" customWidth="1"/>
    <col min="3328" max="3328" width="7.875" style="106" customWidth="1"/>
    <col min="3329" max="3330" width="7.875" style="106" hidden="1" customWidth="1"/>
    <col min="3331" max="3578" width="7.875" style="106"/>
    <col min="3579" max="3579" width="35.75" style="106" customWidth="1"/>
    <col min="3580" max="3580" width="7.875" style="106" hidden="1" customWidth="1"/>
    <col min="3581" max="3582" width="12" style="106" customWidth="1"/>
    <col min="3583" max="3583" width="8" style="106" customWidth="1"/>
    <col min="3584" max="3584" width="7.875" style="106" customWidth="1"/>
    <col min="3585" max="3586" width="7.875" style="106" hidden="1" customWidth="1"/>
    <col min="3587" max="3834" width="7.875" style="106"/>
    <col min="3835" max="3835" width="35.75" style="106" customWidth="1"/>
    <col min="3836" max="3836" width="7.875" style="106" hidden="1" customWidth="1"/>
    <col min="3837" max="3838" width="12" style="106" customWidth="1"/>
    <col min="3839" max="3839" width="8" style="106" customWidth="1"/>
    <col min="3840" max="3840" width="7.875" style="106" customWidth="1"/>
    <col min="3841" max="3842" width="7.875" style="106" hidden="1" customWidth="1"/>
    <col min="3843" max="4090" width="7.875" style="106"/>
    <col min="4091" max="4091" width="35.75" style="106" customWidth="1"/>
    <col min="4092" max="4092" width="7.875" style="106" hidden="1" customWidth="1"/>
    <col min="4093" max="4094" width="12" style="106" customWidth="1"/>
    <col min="4095" max="4095" width="8" style="106" customWidth="1"/>
    <col min="4096" max="4096" width="7.875" style="106" customWidth="1"/>
    <col min="4097" max="4098" width="7.875" style="106" hidden="1" customWidth="1"/>
    <col min="4099" max="4346" width="7.875" style="106"/>
    <col min="4347" max="4347" width="35.75" style="106" customWidth="1"/>
    <col min="4348" max="4348" width="7.875" style="106" hidden="1" customWidth="1"/>
    <col min="4349" max="4350" width="12" style="106" customWidth="1"/>
    <col min="4351" max="4351" width="8" style="106" customWidth="1"/>
    <col min="4352" max="4352" width="7.875" style="106" customWidth="1"/>
    <col min="4353" max="4354" width="7.875" style="106" hidden="1" customWidth="1"/>
    <col min="4355" max="4602" width="7.875" style="106"/>
    <col min="4603" max="4603" width="35.75" style="106" customWidth="1"/>
    <col min="4604" max="4604" width="7.875" style="106" hidden="1" customWidth="1"/>
    <col min="4605" max="4606" width="12" style="106" customWidth="1"/>
    <col min="4607" max="4607" width="8" style="106" customWidth="1"/>
    <col min="4608" max="4608" width="7.875" style="106" customWidth="1"/>
    <col min="4609" max="4610" width="7.875" style="106" hidden="1" customWidth="1"/>
    <col min="4611" max="4858" width="7.875" style="106"/>
    <col min="4859" max="4859" width="35.75" style="106" customWidth="1"/>
    <col min="4860" max="4860" width="7.875" style="106" hidden="1" customWidth="1"/>
    <col min="4861" max="4862" width="12" style="106" customWidth="1"/>
    <col min="4863" max="4863" width="8" style="106" customWidth="1"/>
    <col min="4864" max="4864" width="7.875" style="106" customWidth="1"/>
    <col min="4865" max="4866" width="7.875" style="106" hidden="1" customWidth="1"/>
    <col min="4867" max="5114" width="7.875" style="106"/>
    <col min="5115" max="5115" width="35.75" style="106" customWidth="1"/>
    <col min="5116" max="5116" width="7.875" style="106" hidden="1" customWidth="1"/>
    <col min="5117" max="5118" width="12" style="106" customWidth="1"/>
    <col min="5119" max="5119" width="8" style="106" customWidth="1"/>
    <col min="5120" max="5120" width="7.875" style="106" customWidth="1"/>
    <col min="5121" max="5122" width="7.875" style="106" hidden="1" customWidth="1"/>
    <col min="5123" max="5370" width="7.875" style="106"/>
    <col min="5371" max="5371" width="35.75" style="106" customWidth="1"/>
    <col min="5372" max="5372" width="7.875" style="106" hidden="1" customWidth="1"/>
    <col min="5373" max="5374" width="12" style="106" customWidth="1"/>
    <col min="5375" max="5375" width="8" style="106" customWidth="1"/>
    <col min="5376" max="5376" width="7.875" style="106" customWidth="1"/>
    <col min="5377" max="5378" width="7.875" style="106" hidden="1" customWidth="1"/>
    <col min="5379" max="5626" width="7.875" style="106"/>
    <col min="5627" max="5627" width="35.75" style="106" customWidth="1"/>
    <col min="5628" max="5628" width="7.875" style="106" hidden="1" customWidth="1"/>
    <col min="5629" max="5630" width="12" style="106" customWidth="1"/>
    <col min="5631" max="5631" width="8" style="106" customWidth="1"/>
    <col min="5632" max="5632" width="7.875" style="106" customWidth="1"/>
    <col min="5633" max="5634" width="7.875" style="106" hidden="1" customWidth="1"/>
    <col min="5635" max="5882" width="7.875" style="106"/>
    <col min="5883" max="5883" width="35.75" style="106" customWidth="1"/>
    <col min="5884" max="5884" width="7.875" style="106" hidden="1" customWidth="1"/>
    <col min="5885" max="5886" width="12" style="106" customWidth="1"/>
    <col min="5887" max="5887" width="8" style="106" customWidth="1"/>
    <col min="5888" max="5888" width="7.875" style="106" customWidth="1"/>
    <col min="5889" max="5890" width="7.875" style="106" hidden="1" customWidth="1"/>
    <col min="5891" max="6138" width="7.875" style="106"/>
    <col min="6139" max="6139" width="35.75" style="106" customWidth="1"/>
    <col min="6140" max="6140" width="7.875" style="106" hidden="1" customWidth="1"/>
    <col min="6141" max="6142" width="12" style="106" customWidth="1"/>
    <col min="6143" max="6143" width="8" style="106" customWidth="1"/>
    <col min="6144" max="6144" width="7.875" style="106" customWidth="1"/>
    <col min="6145" max="6146" width="7.875" style="106" hidden="1" customWidth="1"/>
    <col min="6147" max="6394" width="7.875" style="106"/>
    <col min="6395" max="6395" width="35.75" style="106" customWidth="1"/>
    <col min="6396" max="6396" width="7.875" style="106" hidden="1" customWidth="1"/>
    <col min="6397" max="6398" width="12" style="106" customWidth="1"/>
    <col min="6399" max="6399" width="8" style="106" customWidth="1"/>
    <col min="6400" max="6400" width="7.875" style="106" customWidth="1"/>
    <col min="6401" max="6402" width="7.875" style="106" hidden="1" customWidth="1"/>
    <col min="6403" max="6650" width="7.875" style="106"/>
    <col min="6651" max="6651" width="35.75" style="106" customWidth="1"/>
    <col min="6652" max="6652" width="7.875" style="106" hidden="1" customWidth="1"/>
    <col min="6653" max="6654" width="12" style="106" customWidth="1"/>
    <col min="6655" max="6655" width="8" style="106" customWidth="1"/>
    <col min="6656" max="6656" width="7.875" style="106" customWidth="1"/>
    <col min="6657" max="6658" width="7.875" style="106" hidden="1" customWidth="1"/>
    <col min="6659" max="6906" width="7.875" style="106"/>
    <col min="6907" max="6907" width="35.75" style="106" customWidth="1"/>
    <col min="6908" max="6908" width="7.875" style="106" hidden="1" customWidth="1"/>
    <col min="6909" max="6910" width="12" style="106" customWidth="1"/>
    <col min="6911" max="6911" width="8" style="106" customWidth="1"/>
    <col min="6912" max="6912" width="7.875" style="106" customWidth="1"/>
    <col min="6913" max="6914" width="7.875" style="106" hidden="1" customWidth="1"/>
    <col min="6915" max="7162" width="7.875" style="106"/>
    <col min="7163" max="7163" width="35.75" style="106" customWidth="1"/>
    <col min="7164" max="7164" width="7.875" style="106" hidden="1" customWidth="1"/>
    <col min="7165" max="7166" width="12" style="106" customWidth="1"/>
    <col min="7167" max="7167" width="8" style="106" customWidth="1"/>
    <col min="7168" max="7168" width="7.875" style="106" customWidth="1"/>
    <col min="7169" max="7170" width="7.875" style="106" hidden="1" customWidth="1"/>
    <col min="7171" max="7418" width="7.875" style="106"/>
    <col min="7419" max="7419" width="35.75" style="106" customWidth="1"/>
    <col min="7420" max="7420" width="7.875" style="106" hidden="1" customWidth="1"/>
    <col min="7421" max="7422" width="12" style="106" customWidth="1"/>
    <col min="7423" max="7423" width="8" style="106" customWidth="1"/>
    <col min="7424" max="7424" width="7.875" style="106" customWidth="1"/>
    <col min="7425" max="7426" width="7.875" style="106" hidden="1" customWidth="1"/>
    <col min="7427" max="7674" width="7.875" style="106"/>
    <col min="7675" max="7675" width="35.75" style="106" customWidth="1"/>
    <col min="7676" max="7676" width="7.875" style="106" hidden="1" customWidth="1"/>
    <col min="7677" max="7678" width="12" style="106" customWidth="1"/>
    <col min="7679" max="7679" width="8" style="106" customWidth="1"/>
    <col min="7680" max="7680" width="7.875" style="106" customWidth="1"/>
    <col min="7681" max="7682" width="7.875" style="106" hidden="1" customWidth="1"/>
    <col min="7683" max="7930" width="7.875" style="106"/>
    <col min="7931" max="7931" width="35.75" style="106" customWidth="1"/>
    <col min="7932" max="7932" width="7.875" style="106" hidden="1" customWidth="1"/>
    <col min="7933" max="7934" width="12" style="106" customWidth="1"/>
    <col min="7935" max="7935" width="8" style="106" customWidth="1"/>
    <col min="7936" max="7936" width="7.875" style="106" customWidth="1"/>
    <col min="7937" max="7938" width="7.875" style="106" hidden="1" customWidth="1"/>
    <col min="7939" max="8186" width="7.875" style="106"/>
    <col min="8187" max="8187" width="35.75" style="106" customWidth="1"/>
    <col min="8188" max="8188" width="7.875" style="106" hidden="1" customWidth="1"/>
    <col min="8189" max="8190" width="12" style="106" customWidth="1"/>
    <col min="8191" max="8191" width="8" style="106" customWidth="1"/>
    <col min="8192" max="8192" width="7.875" style="106" customWidth="1"/>
    <col min="8193" max="8194" width="7.875" style="106" hidden="1" customWidth="1"/>
    <col min="8195" max="8442" width="7.875" style="106"/>
    <col min="8443" max="8443" width="35.75" style="106" customWidth="1"/>
    <col min="8444" max="8444" width="7.875" style="106" hidden="1" customWidth="1"/>
    <col min="8445" max="8446" width="12" style="106" customWidth="1"/>
    <col min="8447" max="8447" width="8" style="106" customWidth="1"/>
    <col min="8448" max="8448" width="7.875" style="106" customWidth="1"/>
    <col min="8449" max="8450" width="7.875" style="106" hidden="1" customWidth="1"/>
    <col min="8451" max="8698" width="7.875" style="106"/>
    <col min="8699" max="8699" width="35.75" style="106" customWidth="1"/>
    <col min="8700" max="8700" width="7.875" style="106" hidden="1" customWidth="1"/>
    <col min="8701" max="8702" width="12" style="106" customWidth="1"/>
    <col min="8703" max="8703" width="8" style="106" customWidth="1"/>
    <col min="8704" max="8704" width="7.875" style="106" customWidth="1"/>
    <col min="8705" max="8706" width="7.875" style="106" hidden="1" customWidth="1"/>
    <col min="8707" max="8954" width="7.875" style="106"/>
    <col min="8955" max="8955" width="35.75" style="106" customWidth="1"/>
    <col min="8956" max="8956" width="7.875" style="106" hidden="1" customWidth="1"/>
    <col min="8957" max="8958" width="12" style="106" customWidth="1"/>
    <col min="8959" max="8959" width="8" style="106" customWidth="1"/>
    <col min="8960" max="8960" width="7.875" style="106" customWidth="1"/>
    <col min="8961" max="8962" width="7.875" style="106" hidden="1" customWidth="1"/>
    <col min="8963" max="9210" width="7.875" style="106"/>
    <col min="9211" max="9211" width="35.75" style="106" customWidth="1"/>
    <col min="9212" max="9212" width="7.875" style="106" hidden="1" customWidth="1"/>
    <col min="9213" max="9214" width="12" style="106" customWidth="1"/>
    <col min="9215" max="9215" width="8" style="106" customWidth="1"/>
    <col min="9216" max="9216" width="7.875" style="106" customWidth="1"/>
    <col min="9217" max="9218" width="7.875" style="106" hidden="1" customWidth="1"/>
    <col min="9219" max="9466" width="7.875" style="106"/>
    <col min="9467" max="9467" width="35.75" style="106" customWidth="1"/>
    <col min="9468" max="9468" width="7.875" style="106" hidden="1" customWidth="1"/>
    <col min="9469" max="9470" width="12" style="106" customWidth="1"/>
    <col min="9471" max="9471" width="8" style="106" customWidth="1"/>
    <col min="9472" max="9472" width="7.875" style="106" customWidth="1"/>
    <col min="9473" max="9474" width="7.875" style="106" hidden="1" customWidth="1"/>
    <col min="9475" max="9722" width="7.875" style="106"/>
    <col min="9723" max="9723" width="35.75" style="106" customWidth="1"/>
    <col min="9724" max="9724" width="7.875" style="106" hidden="1" customWidth="1"/>
    <col min="9725" max="9726" width="12" style="106" customWidth="1"/>
    <col min="9727" max="9727" width="8" style="106" customWidth="1"/>
    <col min="9728" max="9728" width="7.875" style="106" customWidth="1"/>
    <col min="9729" max="9730" width="7.875" style="106" hidden="1" customWidth="1"/>
    <col min="9731" max="9978" width="7.875" style="106"/>
    <col min="9979" max="9979" width="35.75" style="106" customWidth="1"/>
    <col min="9980" max="9980" width="7.875" style="106" hidden="1" customWidth="1"/>
    <col min="9981" max="9982" width="12" style="106" customWidth="1"/>
    <col min="9983" max="9983" width="8" style="106" customWidth="1"/>
    <col min="9984" max="9984" width="7.875" style="106" customWidth="1"/>
    <col min="9985" max="9986" width="7.875" style="106" hidden="1" customWidth="1"/>
    <col min="9987" max="10234" width="7.875" style="106"/>
    <col min="10235" max="10235" width="35.75" style="106" customWidth="1"/>
    <col min="10236" max="10236" width="7.875" style="106" hidden="1" customWidth="1"/>
    <col min="10237" max="10238" width="12" style="106" customWidth="1"/>
    <col min="10239" max="10239" width="8" style="106" customWidth="1"/>
    <col min="10240" max="10240" width="7.875" style="106" customWidth="1"/>
    <col min="10241" max="10242" width="7.875" style="106" hidden="1" customWidth="1"/>
    <col min="10243" max="10490" width="7.875" style="106"/>
    <col min="10491" max="10491" width="35.75" style="106" customWidth="1"/>
    <col min="10492" max="10492" width="7.875" style="106" hidden="1" customWidth="1"/>
    <col min="10493" max="10494" width="12" style="106" customWidth="1"/>
    <col min="10495" max="10495" width="8" style="106" customWidth="1"/>
    <col min="10496" max="10496" width="7.875" style="106" customWidth="1"/>
    <col min="10497" max="10498" width="7.875" style="106" hidden="1" customWidth="1"/>
    <col min="10499" max="10746" width="7.875" style="106"/>
    <col min="10747" max="10747" width="35.75" style="106" customWidth="1"/>
    <col min="10748" max="10748" width="7.875" style="106" hidden="1" customWidth="1"/>
    <col min="10749" max="10750" width="12" style="106" customWidth="1"/>
    <col min="10751" max="10751" width="8" style="106" customWidth="1"/>
    <col min="10752" max="10752" width="7.875" style="106" customWidth="1"/>
    <col min="10753" max="10754" width="7.875" style="106" hidden="1" customWidth="1"/>
    <col min="10755" max="11002" width="7.875" style="106"/>
    <col min="11003" max="11003" width="35.75" style="106" customWidth="1"/>
    <col min="11004" max="11004" width="7.875" style="106" hidden="1" customWidth="1"/>
    <col min="11005" max="11006" width="12" style="106" customWidth="1"/>
    <col min="11007" max="11007" width="8" style="106" customWidth="1"/>
    <col min="11008" max="11008" width="7.875" style="106" customWidth="1"/>
    <col min="11009" max="11010" width="7.875" style="106" hidden="1" customWidth="1"/>
    <col min="11011" max="11258" width="7.875" style="106"/>
    <col min="11259" max="11259" width="35.75" style="106" customWidth="1"/>
    <col min="11260" max="11260" width="7.875" style="106" hidden="1" customWidth="1"/>
    <col min="11261" max="11262" width="12" style="106" customWidth="1"/>
    <col min="11263" max="11263" width="8" style="106" customWidth="1"/>
    <col min="11264" max="11264" width="7.875" style="106" customWidth="1"/>
    <col min="11265" max="11266" width="7.875" style="106" hidden="1" customWidth="1"/>
    <col min="11267" max="11514" width="7.875" style="106"/>
    <col min="11515" max="11515" width="35.75" style="106" customWidth="1"/>
    <col min="11516" max="11516" width="7.875" style="106" hidden="1" customWidth="1"/>
    <col min="11517" max="11518" width="12" style="106" customWidth="1"/>
    <col min="11519" max="11519" width="8" style="106" customWidth="1"/>
    <col min="11520" max="11520" width="7.875" style="106" customWidth="1"/>
    <col min="11521" max="11522" width="7.875" style="106" hidden="1" customWidth="1"/>
    <col min="11523" max="11770" width="7.875" style="106"/>
    <col min="11771" max="11771" width="35.75" style="106" customWidth="1"/>
    <col min="11772" max="11772" width="7.875" style="106" hidden="1" customWidth="1"/>
    <col min="11773" max="11774" width="12" style="106" customWidth="1"/>
    <col min="11775" max="11775" width="8" style="106" customWidth="1"/>
    <col min="11776" max="11776" width="7.875" style="106" customWidth="1"/>
    <col min="11777" max="11778" width="7.875" style="106" hidden="1" customWidth="1"/>
    <col min="11779" max="12026" width="7.875" style="106"/>
    <col min="12027" max="12027" width="35.75" style="106" customWidth="1"/>
    <col min="12028" max="12028" width="7.875" style="106" hidden="1" customWidth="1"/>
    <col min="12029" max="12030" width="12" style="106" customWidth="1"/>
    <col min="12031" max="12031" width="8" style="106" customWidth="1"/>
    <col min="12032" max="12032" width="7.875" style="106" customWidth="1"/>
    <col min="12033" max="12034" width="7.875" style="106" hidden="1" customWidth="1"/>
    <col min="12035" max="12282" width="7.875" style="106"/>
    <col min="12283" max="12283" width="35.75" style="106" customWidth="1"/>
    <col min="12284" max="12284" width="7.875" style="106" hidden="1" customWidth="1"/>
    <col min="12285" max="12286" width="12" style="106" customWidth="1"/>
    <col min="12287" max="12287" width="8" style="106" customWidth="1"/>
    <col min="12288" max="12288" width="7.875" style="106" customWidth="1"/>
    <col min="12289" max="12290" width="7.875" style="106" hidden="1" customWidth="1"/>
    <col min="12291" max="12538" width="7.875" style="106"/>
    <col min="12539" max="12539" width="35.75" style="106" customWidth="1"/>
    <col min="12540" max="12540" width="7.875" style="106" hidden="1" customWidth="1"/>
    <col min="12541" max="12542" width="12" style="106" customWidth="1"/>
    <col min="12543" max="12543" width="8" style="106" customWidth="1"/>
    <col min="12544" max="12544" width="7.875" style="106" customWidth="1"/>
    <col min="12545" max="12546" width="7.875" style="106" hidden="1" customWidth="1"/>
    <col min="12547" max="12794" width="7.875" style="106"/>
    <col min="12795" max="12795" width="35.75" style="106" customWidth="1"/>
    <col min="12796" max="12796" width="7.875" style="106" hidden="1" customWidth="1"/>
    <col min="12797" max="12798" width="12" style="106" customWidth="1"/>
    <col min="12799" max="12799" width="8" style="106" customWidth="1"/>
    <col min="12800" max="12800" width="7.875" style="106" customWidth="1"/>
    <col min="12801" max="12802" width="7.875" style="106" hidden="1" customWidth="1"/>
    <col min="12803" max="13050" width="7.875" style="106"/>
    <col min="13051" max="13051" width="35.75" style="106" customWidth="1"/>
    <col min="13052" max="13052" width="7.875" style="106" hidden="1" customWidth="1"/>
    <col min="13053" max="13054" width="12" style="106" customWidth="1"/>
    <col min="13055" max="13055" width="8" style="106" customWidth="1"/>
    <col min="13056" max="13056" width="7.875" style="106" customWidth="1"/>
    <col min="13057" max="13058" width="7.875" style="106" hidden="1" customWidth="1"/>
    <col min="13059" max="13306" width="7.875" style="106"/>
    <col min="13307" max="13307" width="35.75" style="106" customWidth="1"/>
    <col min="13308" max="13308" width="7.875" style="106" hidden="1" customWidth="1"/>
    <col min="13309" max="13310" width="12" style="106" customWidth="1"/>
    <col min="13311" max="13311" width="8" style="106" customWidth="1"/>
    <col min="13312" max="13312" width="7.875" style="106" customWidth="1"/>
    <col min="13313" max="13314" width="7.875" style="106" hidden="1" customWidth="1"/>
    <col min="13315" max="13562" width="7.875" style="106"/>
    <col min="13563" max="13563" width="35.75" style="106" customWidth="1"/>
    <col min="13564" max="13564" width="7.875" style="106" hidden="1" customWidth="1"/>
    <col min="13565" max="13566" width="12" style="106" customWidth="1"/>
    <col min="13567" max="13567" width="8" style="106" customWidth="1"/>
    <col min="13568" max="13568" width="7.875" style="106" customWidth="1"/>
    <col min="13569" max="13570" width="7.875" style="106" hidden="1" customWidth="1"/>
    <col min="13571" max="13818" width="7.875" style="106"/>
    <col min="13819" max="13819" width="35.75" style="106" customWidth="1"/>
    <col min="13820" max="13820" width="7.875" style="106" hidden="1" customWidth="1"/>
    <col min="13821" max="13822" width="12" style="106" customWidth="1"/>
    <col min="13823" max="13823" width="8" style="106" customWidth="1"/>
    <col min="13824" max="13824" width="7.875" style="106" customWidth="1"/>
    <col min="13825" max="13826" width="7.875" style="106" hidden="1" customWidth="1"/>
    <col min="13827" max="14074" width="7.875" style="106"/>
    <col min="14075" max="14075" width="35.75" style="106" customWidth="1"/>
    <col min="14076" max="14076" width="7.875" style="106" hidden="1" customWidth="1"/>
    <col min="14077" max="14078" width="12" style="106" customWidth="1"/>
    <col min="14079" max="14079" width="8" style="106" customWidth="1"/>
    <col min="14080" max="14080" width="7.875" style="106" customWidth="1"/>
    <col min="14081" max="14082" width="7.875" style="106" hidden="1" customWidth="1"/>
    <col min="14083" max="14330" width="7.875" style="106"/>
    <col min="14331" max="14331" width="35.75" style="106" customWidth="1"/>
    <col min="14332" max="14332" width="7.875" style="106" hidden="1" customWidth="1"/>
    <col min="14333" max="14334" width="12" style="106" customWidth="1"/>
    <col min="14335" max="14335" width="8" style="106" customWidth="1"/>
    <col min="14336" max="14336" width="7.875" style="106" customWidth="1"/>
    <col min="14337" max="14338" width="7.875" style="106" hidden="1" customWidth="1"/>
    <col min="14339" max="14586" width="7.875" style="106"/>
    <col min="14587" max="14587" width="35.75" style="106" customWidth="1"/>
    <col min="14588" max="14588" width="7.875" style="106" hidden="1" customWidth="1"/>
    <col min="14589" max="14590" width="12" style="106" customWidth="1"/>
    <col min="14591" max="14591" width="8" style="106" customWidth="1"/>
    <col min="14592" max="14592" width="7.875" style="106" customWidth="1"/>
    <col min="14593" max="14594" width="7.875" style="106" hidden="1" customWidth="1"/>
    <col min="14595" max="14842" width="7.875" style="106"/>
    <col min="14843" max="14843" width="35.75" style="106" customWidth="1"/>
    <col min="14844" max="14844" width="7.875" style="106" hidden="1" customWidth="1"/>
    <col min="14845" max="14846" width="12" style="106" customWidth="1"/>
    <col min="14847" max="14847" width="8" style="106" customWidth="1"/>
    <col min="14848" max="14848" width="7.875" style="106" customWidth="1"/>
    <col min="14849" max="14850" width="7.875" style="106" hidden="1" customWidth="1"/>
    <col min="14851" max="15098" width="7.875" style="106"/>
    <col min="15099" max="15099" width="35.75" style="106" customWidth="1"/>
    <col min="15100" max="15100" width="7.875" style="106" hidden="1" customWidth="1"/>
    <col min="15101" max="15102" width="12" style="106" customWidth="1"/>
    <col min="15103" max="15103" width="8" style="106" customWidth="1"/>
    <col min="15104" max="15104" width="7.875" style="106" customWidth="1"/>
    <col min="15105" max="15106" width="7.875" style="106" hidden="1" customWidth="1"/>
    <col min="15107" max="15354" width="7.875" style="106"/>
    <col min="15355" max="15355" width="35.75" style="106" customWidth="1"/>
    <col min="15356" max="15356" width="7.875" style="106" hidden="1" customWidth="1"/>
    <col min="15357" max="15358" width="12" style="106" customWidth="1"/>
    <col min="15359" max="15359" width="8" style="106" customWidth="1"/>
    <col min="15360" max="15360" width="7.875" style="106" customWidth="1"/>
    <col min="15361" max="15362" width="7.875" style="106" hidden="1" customWidth="1"/>
    <col min="15363" max="15610" width="7.875" style="106"/>
    <col min="15611" max="15611" width="35.75" style="106" customWidth="1"/>
    <col min="15612" max="15612" width="7.875" style="106" hidden="1" customWidth="1"/>
    <col min="15613" max="15614" width="12" style="106" customWidth="1"/>
    <col min="15615" max="15615" width="8" style="106" customWidth="1"/>
    <col min="15616" max="15616" width="7.875" style="106" customWidth="1"/>
    <col min="15617" max="15618" width="7.875" style="106" hidden="1" customWidth="1"/>
    <col min="15619" max="15866" width="7.875" style="106"/>
    <col min="15867" max="15867" width="35.75" style="106" customWidth="1"/>
    <col min="15868" max="15868" width="7.875" style="106" hidden="1" customWidth="1"/>
    <col min="15869" max="15870" width="12" style="106" customWidth="1"/>
    <col min="15871" max="15871" width="8" style="106" customWidth="1"/>
    <col min="15872" max="15872" width="7.875" style="106" customWidth="1"/>
    <col min="15873" max="15874" width="7.875" style="106" hidden="1" customWidth="1"/>
    <col min="15875" max="16122" width="7.875" style="106"/>
    <col min="16123" max="16123" width="35.75" style="106" customWidth="1"/>
    <col min="16124" max="16124" width="7.875" style="106" hidden="1" customWidth="1"/>
    <col min="16125" max="16126" width="12" style="106" customWidth="1"/>
    <col min="16127" max="16127" width="8" style="106" customWidth="1"/>
    <col min="16128" max="16128" width="7.875" style="106" customWidth="1"/>
    <col min="16129" max="16130" width="7.875" style="106" hidden="1" customWidth="1"/>
    <col min="16131" max="16384" width="7.875" style="106"/>
  </cols>
  <sheetData>
    <row r="1" customHeight="1" spans="1:2">
      <c r="A1" s="107" t="s">
        <v>1700</v>
      </c>
      <c r="B1" s="108"/>
    </row>
    <row r="2" customHeight="1" spans="1:2">
      <c r="A2" s="109" t="s">
        <v>1701</v>
      </c>
      <c r="B2" s="110"/>
    </row>
    <row r="3" s="165" customFormat="1" customHeight="1" spans="1:2">
      <c r="A3" s="104"/>
      <c r="B3" s="170" t="s">
        <v>2</v>
      </c>
    </row>
    <row r="4" s="166" customFormat="1" customHeight="1" spans="1:2">
      <c r="A4" s="171" t="s">
        <v>1646</v>
      </c>
      <c r="B4" s="172" t="s">
        <v>4</v>
      </c>
    </row>
    <row r="5" s="167" customFormat="1" customHeight="1" spans="1:2">
      <c r="A5" s="173"/>
      <c r="B5" s="173"/>
    </row>
    <row r="6" s="168" customFormat="1" customHeight="1" spans="1:2">
      <c r="A6" s="174" t="s">
        <v>68</v>
      </c>
      <c r="B6" s="175">
        <f>SUM(B5:B5)</f>
        <v>0</v>
      </c>
    </row>
    <row r="7" s="168" customFormat="1" customHeight="1" spans="1:2">
      <c r="A7" s="106"/>
      <c r="B7" s="106"/>
    </row>
    <row r="8" s="168" customFormat="1" customHeight="1" spans="1:2">
      <c r="A8" s="176" t="s">
        <v>1638</v>
      </c>
      <c r="B8" s="106"/>
    </row>
    <row r="9" s="168" customFormat="1" customHeight="1" spans="1:2">
      <c r="A9" s="106"/>
      <c r="B9" s="106"/>
    </row>
    <row r="10" s="166" customFormat="1" customHeight="1" spans="1:2">
      <c r="A10" s="106"/>
      <c r="B10" s="106"/>
    </row>
    <row r="15" s="169" customFormat="1" customHeight="1" spans="1:2">
      <c r="A15" s="106"/>
      <c r="B15" s="106"/>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14" sqref="B14"/>
    </sheetView>
  </sheetViews>
  <sheetFormatPr defaultColWidth="9" defaultRowHeight="15.75" outlineLevelCol="1"/>
  <cols>
    <col min="1" max="1" width="33.25" style="92" customWidth="1"/>
    <col min="2" max="2" width="33.25" style="156" customWidth="1"/>
    <col min="3" max="16384" width="9" style="92"/>
  </cols>
  <sheetData>
    <row r="1" ht="21" customHeight="1" spans="1:1">
      <c r="A1" s="88" t="s">
        <v>1702</v>
      </c>
    </row>
    <row r="2" ht="24.75" customHeight="1" spans="1:2">
      <c r="A2" s="94" t="s">
        <v>1703</v>
      </c>
      <c r="B2" s="94"/>
    </row>
    <row r="3" s="88" customFormat="1" ht="24" customHeight="1" spans="2:2">
      <c r="B3" s="157" t="s">
        <v>34</v>
      </c>
    </row>
    <row r="4" s="154" customFormat="1" ht="34.5" customHeight="1" spans="1:2">
      <c r="A4" s="158" t="s">
        <v>3</v>
      </c>
      <c r="B4" s="159" t="s">
        <v>4</v>
      </c>
    </row>
    <row r="5" s="155" customFormat="1" ht="34.5" customHeight="1" spans="1:2">
      <c r="A5" s="160" t="s">
        <v>1704</v>
      </c>
      <c r="B5" s="161"/>
    </row>
    <row r="6" s="155" customFormat="1" ht="34.5" customHeight="1" spans="1:2">
      <c r="A6" s="160" t="s">
        <v>1705</v>
      </c>
      <c r="B6" s="162"/>
    </row>
    <row r="7" s="155" customFormat="1" ht="34.5" customHeight="1" spans="1:2">
      <c r="A7" s="163" t="s">
        <v>67</v>
      </c>
      <c r="B7" s="162"/>
    </row>
    <row r="8" s="89" customFormat="1" ht="34.5" customHeight="1" spans="1:2">
      <c r="A8" s="97" t="s">
        <v>1635</v>
      </c>
      <c r="B8" s="164">
        <f>B5+B6+B7</f>
        <v>0</v>
      </c>
    </row>
    <row r="10" ht="14.25" spans="1:1">
      <c r="A10" s="145" t="s">
        <v>1706</v>
      </c>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workbookViewId="0">
      <selection activeCell="AA15" sqref="AA15"/>
    </sheetView>
  </sheetViews>
  <sheetFormatPr defaultColWidth="7" defaultRowHeight="15"/>
  <cols>
    <col min="1" max="1" width="35.125" style="48" customWidth="1"/>
    <col min="2" max="2" width="29.625" style="49" customWidth="1"/>
    <col min="3" max="3" width="10.375" style="45" hidden="1" customWidth="1"/>
    <col min="4" max="4" width="9.625" style="50" hidden="1" customWidth="1"/>
    <col min="5" max="5" width="8.125" style="50" hidden="1" customWidth="1"/>
    <col min="6" max="6" width="9.625" style="51" hidden="1" customWidth="1"/>
    <col min="7" max="7" width="17.5" style="51" hidden="1" customWidth="1"/>
    <col min="8" max="8" width="12.5" style="52" hidden="1" customWidth="1"/>
    <col min="9" max="9" width="7" style="53" hidden="1" customWidth="1"/>
    <col min="10" max="11" width="7" style="50" hidden="1" customWidth="1"/>
    <col min="12" max="12" width="13.875" style="50" hidden="1" customWidth="1"/>
    <col min="13" max="13" width="7.875" style="50" hidden="1" customWidth="1"/>
    <col min="14" max="14" width="9.5" style="50" hidden="1" customWidth="1"/>
    <col min="15" max="15" width="6.875" style="50" hidden="1" customWidth="1"/>
    <col min="16" max="16" width="9" style="50" hidden="1" customWidth="1"/>
    <col min="17" max="17" width="5.875" style="50" hidden="1" customWidth="1"/>
    <col min="18" max="18" width="5.25" style="50" hidden="1" customWidth="1"/>
    <col min="19" max="19" width="6.5" style="50" hidden="1" customWidth="1"/>
    <col min="20" max="21" width="7" style="50" hidden="1" customWidth="1"/>
    <col min="22" max="22" width="10.625" style="50" hidden="1" customWidth="1"/>
    <col min="23" max="23" width="10.5" style="50" hidden="1" customWidth="1"/>
    <col min="24" max="24" width="7" style="50" hidden="1" customWidth="1"/>
    <col min="25" max="16384" width="7" style="50"/>
  </cols>
  <sheetData>
    <row r="1" ht="29.25" customHeight="1" spans="1:1">
      <c r="A1" s="54" t="s">
        <v>1707</v>
      </c>
    </row>
    <row r="2" ht="28.5" customHeight="1" spans="1:8">
      <c r="A2" s="55" t="s">
        <v>1708</v>
      </c>
      <c r="B2" s="57"/>
      <c r="F2" s="50"/>
      <c r="G2" s="50"/>
      <c r="H2" s="50"/>
    </row>
    <row r="3" s="45" customFormat="1" ht="21.75" customHeight="1" spans="1:12">
      <c r="A3" s="48"/>
      <c r="B3" s="137" t="s">
        <v>34</v>
      </c>
      <c r="D3" s="45">
        <v>12.11</v>
      </c>
      <c r="F3" s="45">
        <v>12.22</v>
      </c>
      <c r="I3" s="73"/>
      <c r="L3" s="45">
        <v>1.2</v>
      </c>
    </row>
    <row r="4" s="45" customFormat="1" ht="34.5" customHeight="1" spans="1:14">
      <c r="A4" s="123" t="s">
        <v>3</v>
      </c>
      <c r="B4" s="139" t="s">
        <v>1560</v>
      </c>
      <c r="F4" s="61" t="s">
        <v>1654</v>
      </c>
      <c r="G4" s="61" t="s">
        <v>1655</v>
      </c>
      <c r="H4" s="61" t="s">
        <v>1656</v>
      </c>
      <c r="I4" s="73"/>
      <c r="L4" s="61" t="s">
        <v>1654</v>
      </c>
      <c r="M4" s="74" t="s">
        <v>1655</v>
      </c>
      <c r="N4" s="61" t="s">
        <v>1656</v>
      </c>
    </row>
    <row r="5" s="48" customFormat="1" ht="34.5" customHeight="1" spans="1:24">
      <c r="A5" s="147" t="s">
        <v>35</v>
      </c>
      <c r="B5" s="148">
        <f>B6</f>
        <v>0</v>
      </c>
      <c r="C5" s="48">
        <v>105429</v>
      </c>
      <c r="D5" s="48">
        <v>595734.14</v>
      </c>
      <c r="E5" s="48">
        <f>104401+13602</f>
        <v>118003</v>
      </c>
      <c r="F5" s="149" t="s">
        <v>1633</v>
      </c>
      <c r="G5" s="149" t="s">
        <v>1657</v>
      </c>
      <c r="H5" s="149">
        <v>596221.15</v>
      </c>
      <c r="I5" s="48" t="e">
        <f>F5-A5</f>
        <v>#VALUE!</v>
      </c>
      <c r="J5" s="48">
        <f t="shared" ref="J5:J8" si="0">H5-B5</f>
        <v>596221.15</v>
      </c>
      <c r="K5" s="48">
        <v>75943</v>
      </c>
      <c r="L5" s="149" t="s">
        <v>1633</v>
      </c>
      <c r="M5" s="149" t="s">
        <v>1657</v>
      </c>
      <c r="N5" s="149">
        <v>643048.95</v>
      </c>
      <c r="O5" s="48" t="e">
        <f>L5-A5</f>
        <v>#VALUE!</v>
      </c>
      <c r="P5" s="48">
        <f t="shared" ref="P5:P8" si="1">N5-B5</f>
        <v>643048.95</v>
      </c>
      <c r="R5" s="48">
        <v>717759</v>
      </c>
      <c r="T5" s="153" t="s">
        <v>1633</v>
      </c>
      <c r="U5" s="153" t="s">
        <v>1657</v>
      </c>
      <c r="V5" s="153">
        <v>659380.53</v>
      </c>
      <c r="W5" s="48">
        <f t="shared" ref="W5:W8" si="2">B5-V5</f>
        <v>-659380.53</v>
      </c>
      <c r="X5" s="48" t="e">
        <f>T5-A5</f>
        <v>#VALUE!</v>
      </c>
    </row>
    <row r="6" s="45" customFormat="1" ht="34.5" customHeight="1" spans="1:24">
      <c r="A6" s="150" t="s">
        <v>1709</v>
      </c>
      <c r="B6" s="151"/>
      <c r="C6" s="68"/>
      <c r="D6" s="68">
        <v>135.6</v>
      </c>
      <c r="F6" s="69" t="s">
        <v>1660</v>
      </c>
      <c r="G6" s="69" t="s">
        <v>1661</v>
      </c>
      <c r="H6" s="79">
        <v>135.6</v>
      </c>
      <c r="I6" s="73" t="e">
        <f>F6-A6</f>
        <v>#VALUE!</v>
      </c>
      <c r="J6" s="70">
        <f t="shared" si="0"/>
        <v>135.6</v>
      </c>
      <c r="K6" s="70"/>
      <c r="L6" s="69" t="s">
        <v>1660</v>
      </c>
      <c r="M6" s="69" t="s">
        <v>1661</v>
      </c>
      <c r="N6" s="79">
        <v>135.6</v>
      </c>
      <c r="O6" s="73" t="e">
        <f>L6-A6</f>
        <v>#VALUE!</v>
      </c>
      <c r="P6" s="70">
        <f t="shared" si="1"/>
        <v>135.6</v>
      </c>
      <c r="T6" s="84" t="s">
        <v>1660</v>
      </c>
      <c r="U6" s="84" t="s">
        <v>1661</v>
      </c>
      <c r="V6" s="85">
        <v>135.6</v>
      </c>
      <c r="W6" s="45">
        <f t="shared" si="2"/>
        <v>-135.6</v>
      </c>
      <c r="X6" s="45" t="e">
        <f>T6-A6</f>
        <v>#VALUE!</v>
      </c>
    </row>
    <row r="7" s="45" customFormat="1" ht="34.5" customHeight="1" spans="1:24">
      <c r="A7" s="147" t="s">
        <v>1710</v>
      </c>
      <c r="B7" s="148">
        <f>B8</f>
        <v>0</v>
      </c>
      <c r="C7" s="70">
        <v>105429</v>
      </c>
      <c r="D7" s="49">
        <v>595734.14</v>
      </c>
      <c r="E7" s="45">
        <f>104401+13602</f>
        <v>118003</v>
      </c>
      <c r="F7" s="69" t="s">
        <v>1633</v>
      </c>
      <c r="G7" s="69" t="s">
        <v>1657</v>
      </c>
      <c r="H7" s="79">
        <v>596221.15</v>
      </c>
      <c r="I7" s="73" t="e">
        <f>F7-A7</f>
        <v>#VALUE!</v>
      </c>
      <c r="J7" s="70">
        <f t="shared" si="0"/>
        <v>596221.15</v>
      </c>
      <c r="K7" s="70">
        <v>75943</v>
      </c>
      <c r="L7" s="69" t="s">
        <v>1633</v>
      </c>
      <c r="M7" s="69" t="s">
        <v>1657</v>
      </c>
      <c r="N7" s="79">
        <v>643048.95</v>
      </c>
      <c r="O7" s="73" t="e">
        <f>L7-A7</f>
        <v>#VALUE!</v>
      </c>
      <c r="P7" s="70">
        <f t="shared" si="1"/>
        <v>643048.95</v>
      </c>
      <c r="R7" s="45">
        <v>717759</v>
      </c>
      <c r="T7" s="84" t="s">
        <v>1633</v>
      </c>
      <c r="U7" s="84" t="s">
        <v>1657</v>
      </c>
      <c r="V7" s="85">
        <v>659380.53</v>
      </c>
      <c r="W7" s="45">
        <f t="shared" si="2"/>
        <v>-659380.53</v>
      </c>
      <c r="X7" s="45" t="e">
        <f>T7-A7</f>
        <v>#VALUE!</v>
      </c>
    </row>
    <row r="8" s="45" customFormat="1" ht="34.5" customHeight="1" spans="1:24">
      <c r="A8" s="150" t="s">
        <v>1711</v>
      </c>
      <c r="B8" s="151"/>
      <c r="C8" s="68"/>
      <c r="D8" s="68">
        <v>135.6</v>
      </c>
      <c r="F8" s="69" t="s">
        <v>1660</v>
      </c>
      <c r="G8" s="69" t="s">
        <v>1661</v>
      </c>
      <c r="H8" s="79">
        <v>135.6</v>
      </c>
      <c r="I8" s="73" t="e">
        <f>F8-A8</f>
        <v>#VALUE!</v>
      </c>
      <c r="J8" s="70">
        <f t="shared" si="0"/>
        <v>135.6</v>
      </c>
      <c r="K8" s="70"/>
      <c r="L8" s="69" t="s">
        <v>1660</v>
      </c>
      <c r="M8" s="69" t="s">
        <v>1661</v>
      </c>
      <c r="N8" s="79">
        <v>135.6</v>
      </c>
      <c r="O8" s="73" t="e">
        <f>L8-A8</f>
        <v>#VALUE!</v>
      </c>
      <c r="P8" s="70">
        <f t="shared" si="1"/>
        <v>135.6</v>
      </c>
      <c r="T8" s="84" t="s">
        <v>1660</v>
      </c>
      <c r="U8" s="84" t="s">
        <v>1661</v>
      </c>
      <c r="V8" s="85">
        <v>135.6</v>
      </c>
      <c r="W8" s="45">
        <f t="shared" si="2"/>
        <v>-135.6</v>
      </c>
      <c r="X8" s="45" t="e">
        <f>T8-A8</f>
        <v>#VALUE!</v>
      </c>
    </row>
    <row r="9" s="45" customFormat="1" ht="34.5" customHeight="1" spans="1:23">
      <c r="A9" s="152" t="s">
        <v>68</v>
      </c>
      <c r="B9" s="118">
        <f>B5+B7</f>
        <v>0</v>
      </c>
      <c r="F9" s="61" t="str">
        <f>""</f>
        <v/>
      </c>
      <c r="G9" s="61" t="str">
        <f>""</f>
        <v/>
      </c>
      <c r="H9" s="61" t="str">
        <f>""</f>
        <v/>
      </c>
      <c r="I9" s="73"/>
      <c r="L9" s="61" t="str">
        <f>""</f>
        <v/>
      </c>
      <c r="M9" s="74" t="str">
        <f>""</f>
        <v/>
      </c>
      <c r="N9" s="61" t="str">
        <f>""</f>
        <v/>
      </c>
      <c r="V9" s="86" t="e">
        <f>#REF!+#REF!+#REF!+#REF!+#REF!+#REF!+#REF!+#REF!+#REF!+#REF!+#REF!+#REF!+#REF!+#REF!+#REF!+#REF!+#REF!+#REF!+#REF!+#REF!+#REF!</f>
        <v>#REF!</v>
      </c>
      <c r="W9" s="86" t="e">
        <f>#REF!+#REF!+#REF!+#REF!+#REF!+#REF!+#REF!+#REF!+#REF!+#REF!+#REF!+#REF!+#REF!+#REF!+#REF!+#REF!+#REF!+#REF!+#REF!+#REF!+#REF!</f>
        <v>#REF!</v>
      </c>
    </row>
    <row r="10" ht="19.5" customHeight="1" spans="16:24">
      <c r="P10" s="87"/>
      <c r="T10" s="134" t="s">
        <v>1639</v>
      </c>
      <c r="U10" s="134" t="s">
        <v>1640</v>
      </c>
      <c r="V10" s="135">
        <v>19998</v>
      </c>
      <c r="W10" s="50">
        <f>B10-V10</f>
        <v>-19998</v>
      </c>
      <c r="X10" s="50">
        <f>T10-A10</f>
        <v>23203</v>
      </c>
    </row>
    <row r="11" ht="19.5" customHeight="1" spans="1:24">
      <c r="A11" s="145" t="s">
        <v>1706</v>
      </c>
      <c r="P11" s="87"/>
      <c r="T11" s="134" t="s">
        <v>1641</v>
      </c>
      <c r="U11" s="134" t="s">
        <v>1642</v>
      </c>
      <c r="V11" s="135">
        <v>19998</v>
      </c>
      <c r="W11" s="50">
        <f>B11-V11</f>
        <v>-19998</v>
      </c>
      <c r="X11" s="50" t="e">
        <f>T11-A11</f>
        <v>#VALUE!</v>
      </c>
    </row>
    <row r="12" ht="19.5" customHeight="1" spans="16:16">
      <c r="P12" s="87"/>
    </row>
    <row r="13" ht="19.5" customHeight="1" spans="16:16">
      <c r="P13" s="87"/>
    </row>
    <row r="14" ht="19.5" customHeight="1" spans="16:16">
      <c r="P14" s="87"/>
    </row>
    <row r="15" ht="19.5" customHeight="1" spans="16:16">
      <c r="P15" s="87"/>
    </row>
    <row r="16" ht="19.5" customHeight="1" spans="16:16">
      <c r="P16" s="87"/>
    </row>
    <row r="17" ht="19.5" customHeight="1" spans="16:16">
      <c r="P17" s="87"/>
    </row>
    <row r="18" ht="19.5" customHeight="1" spans="16:16">
      <c r="P18" s="87"/>
    </row>
    <row r="19" ht="19.5" customHeight="1" spans="16:16">
      <c r="P19" s="87"/>
    </row>
    <row r="20" ht="19.5" customHeight="1" spans="16:16">
      <c r="P20" s="87"/>
    </row>
    <row r="21" ht="19.5" customHeight="1" spans="16:16">
      <c r="P21" s="87"/>
    </row>
    <row r="22" ht="19.5" customHeight="1" spans="16:16">
      <c r="P22" s="87"/>
    </row>
    <row r="23" ht="19.5" customHeight="1" spans="16:16">
      <c r="P23" s="87"/>
    </row>
    <row r="24" ht="19.5" customHeight="1" spans="16:16">
      <c r="P24" s="87"/>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1"/>
  <sheetViews>
    <sheetView workbookViewId="0">
      <selection activeCell="AA14" sqref="AA14"/>
    </sheetView>
  </sheetViews>
  <sheetFormatPr defaultColWidth="7" defaultRowHeight="15"/>
  <cols>
    <col min="1" max="1" width="14.625" style="48" customWidth="1"/>
    <col min="2" max="2" width="46.625" style="45" customWidth="1"/>
    <col min="3" max="3" width="13" style="49" customWidth="1"/>
    <col min="4" max="4" width="10.375" style="45" hidden="1" customWidth="1"/>
    <col min="5" max="5" width="9.625" style="50" hidden="1" customWidth="1"/>
    <col min="6" max="6" width="8.125" style="50" hidden="1" customWidth="1"/>
    <col min="7" max="7" width="9.625" style="51" hidden="1" customWidth="1"/>
    <col min="8" max="8" width="17.5" style="51" hidden="1" customWidth="1"/>
    <col min="9" max="9" width="12.5" style="52" hidden="1" customWidth="1"/>
    <col min="10" max="10" width="7" style="53" hidden="1" customWidth="1"/>
    <col min="11" max="12" width="7" style="50" hidden="1" customWidth="1"/>
    <col min="13" max="13" width="13.875" style="50" hidden="1" customWidth="1"/>
    <col min="14" max="14" width="7.875" style="50" hidden="1" customWidth="1"/>
    <col min="15" max="15" width="9.5" style="50" hidden="1" customWidth="1"/>
    <col min="16" max="16" width="6.875" style="50" hidden="1" customWidth="1"/>
    <col min="17" max="17" width="9" style="50" hidden="1" customWidth="1"/>
    <col min="18" max="18" width="5.875" style="50" hidden="1" customWidth="1"/>
    <col min="19" max="19" width="5.25" style="50" hidden="1" customWidth="1"/>
    <col min="20" max="20" width="6.5" style="50" hidden="1" customWidth="1"/>
    <col min="21" max="22" width="7" style="50" hidden="1" customWidth="1"/>
    <col min="23" max="23" width="10.625" style="50" hidden="1" customWidth="1"/>
    <col min="24" max="24" width="10.5" style="50" hidden="1" customWidth="1"/>
    <col min="25" max="25" width="7" style="50" hidden="1" customWidth="1"/>
    <col min="26" max="16384" width="7" style="50"/>
  </cols>
  <sheetData>
    <row r="1" ht="23.25" customHeight="1" spans="1:1">
      <c r="A1" s="54" t="s">
        <v>1712</v>
      </c>
    </row>
    <row r="2" ht="22.5" spans="1:9">
      <c r="A2" s="34" t="s">
        <v>1713</v>
      </c>
      <c r="B2" s="122"/>
      <c r="C2" s="136"/>
      <c r="G2" s="50"/>
      <c r="H2" s="50"/>
      <c r="I2" s="50"/>
    </row>
    <row r="3" ht="18" customHeight="1" spans="3:13">
      <c r="C3" s="137" t="s">
        <v>34</v>
      </c>
      <c r="E3" s="50">
        <v>12.11</v>
      </c>
      <c r="G3" s="50">
        <v>12.22</v>
      </c>
      <c r="H3" s="50"/>
      <c r="I3" s="50"/>
      <c r="M3" s="50">
        <v>1.2</v>
      </c>
    </row>
    <row r="4" ht="34.5" customHeight="1" spans="1:15">
      <c r="A4" s="129" t="s">
        <v>1558</v>
      </c>
      <c r="B4" s="138" t="s">
        <v>1559</v>
      </c>
      <c r="C4" s="139" t="s">
        <v>1560</v>
      </c>
      <c r="G4" s="140" t="s">
        <v>1714</v>
      </c>
      <c r="H4" s="140" t="s">
        <v>1715</v>
      </c>
      <c r="I4" s="140" t="s">
        <v>1716</v>
      </c>
      <c r="M4" s="140" t="s">
        <v>1714</v>
      </c>
      <c r="N4" s="146" t="s">
        <v>1715</v>
      </c>
      <c r="O4" s="140" t="s">
        <v>1716</v>
      </c>
    </row>
    <row r="5" ht="34.5" customHeight="1" spans="1:15">
      <c r="A5" s="141"/>
      <c r="B5" s="142"/>
      <c r="C5" s="130">
        <v>0</v>
      </c>
      <c r="G5" s="140"/>
      <c r="H5" s="140"/>
      <c r="I5" s="140"/>
      <c r="M5" s="140"/>
      <c r="N5" s="146"/>
      <c r="O5" s="140"/>
    </row>
    <row r="6" ht="34.5" customHeight="1" spans="1:24">
      <c r="A6" s="143" t="s">
        <v>1635</v>
      </c>
      <c r="B6" s="144"/>
      <c r="C6" s="130">
        <f>C5</f>
        <v>0</v>
      </c>
      <c r="G6" s="140" t="str">
        <f>""</f>
        <v/>
      </c>
      <c r="H6" s="140" t="str">
        <f>""</f>
        <v/>
      </c>
      <c r="I6" s="140" t="str">
        <f>""</f>
        <v/>
      </c>
      <c r="M6" s="140" t="str">
        <f>""</f>
        <v/>
      </c>
      <c r="N6" s="146" t="str">
        <f>""</f>
        <v/>
      </c>
      <c r="O6" s="140" t="str">
        <f>""</f>
        <v/>
      </c>
      <c r="W6" s="86" t="e">
        <f>#REF!+#REF!+#REF!+#REF!+#REF!+#REF!+#REF!+#REF!+#REF!+#REF!+#REF!+#REF!+#REF!+#REF!+#REF!+#REF!+#REF!+#REF!+#REF!+#REF!+#REF!</f>
        <v>#REF!</v>
      </c>
      <c r="X6" s="86" t="e">
        <f>#REF!+#REF!+#REF!+#REF!+#REF!+#REF!+#REF!+#REF!+#REF!+#REF!+#REF!+#REF!+#REF!+#REF!+#REF!+#REF!+#REF!+#REF!+#REF!+#REF!+#REF!</f>
        <v>#REF!</v>
      </c>
    </row>
    <row r="7" ht="19.5" customHeight="1" spans="17:25">
      <c r="Q7" s="87"/>
      <c r="U7" s="134" t="s">
        <v>1639</v>
      </c>
      <c r="V7" s="134" t="s">
        <v>1640</v>
      </c>
      <c r="W7" s="135">
        <v>19998</v>
      </c>
      <c r="X7" s="50">
        <f>C7-W7</f>
        <v>-19998</v>
      </c>
      <c r="Y7" s="50">
        <f>U7-A7</f>
        <v>23203</v>
      </c>
    </row>
    <row r="8" ht="19.5" customHeight="1" spans="1:25">
      <c r="A8" s="145" t="s">
        <v>1706</v>
      </c>
      <c r="Q8" s="87"/>
      <c r="U8" s="134" t="s">
        <v>1641</v>
      </c>
      <c r="V8" s="134" t="s">
        <v>1642</v>
      </c>
      <c r="W8" s="135">
        <v>19998</v>
      </c>
      <c r="X8" s="50">
        <f>C8-W8</f>
        <v>-19998</v>
      </c>
      <c r="Y8" s="50" t="e">
        <f>U8-A8</f>
        <v>#VALUE!</v>
      </c>
    </row>
    <row r="9" ht="19.5" customHeight="1" spans="17:17">
      <c r="Q9" s="87"/>
    </row>
    <row r="10" ht="19.5" customHeight="1" spans="17:17">
      <c r="Q10" s="87"/>
    </row>
    <row r="11" ht="19.5" customHeight="1" spans="17:17">
      <c r="Q11" s="87"/>
    </row>
    <row r="12" ht="19.5" customHeight="1" spans="17:17">
      <c r="Q12" s="87"/>
    </row>
    <row r="13" ht="19.5" customHeight="1" spans="17:17">
      <c r="Q13" s="87"/>
    </row>
    <row r="14" ht="19.5" customHeight="1" spans="17:17">
      <c r="Q14" s="87"/>
    </row>
    <row r="15" ht="19.5" customHeight="1" spans="17:17">
      <c r="Q15" s="87"/>
    </row>
    <row r="16" ht="19.5" customHeight="1" spans="17:17">
      <c r="Q16" s="87"/>
    </row>
    <row r="17" ht="19.5" customHeight="1" spans="17:17">
      <c r="Q17" s="87"/>
    </row>
    <row r="18" ht="19.5" customHeight="1" spans="17:17">
      <c r="Q18" s="87"/>
    </row>
    <row r="19" ht="19.5" customHeight="1" spans="17:17">
      <c r="Q19" s="87"/>
    </row>
    <row r="20" ht="19.5" customHeight="1" spans="17:17">
      <c r="Q20" s="87"/>
    </row>
    <row r="21" ht="19.5" customHeight="1" spans="17:17">
      <c r="Q21" s="87"/>
    </row>
  </sheetData>
  <mergeCells count="2">
    <mergeCell ref="A2:C2"/>
    <mergeCell ref="A6:B6"/>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workbookViewId="0">
      <selection activeCell="B13" sqref="B13"/>
    </sheetView>
  </sheetViews>
  <sheetFormatPr defaultColWidth="7" defaultRowHeight="15"/>
  <cols>
    <col min="1" max="1" width="42.375" style="48" customWidth="1"/>
    <col min="2" max="2" width="30" style="48" customWidth="1"/>
    <col min="3" max="3" width="10.375" style="45" hidden="1" customWidth="1"/>
    <col min="4" max="4" width="9.625" style="50" hidden="1" customWidth="1"/>
    <col min="5" max="5" width="8.125" style="50" hidden="1" customWidth="1"/>
    <col min="6" max="6" width="9.625" style="51" hidden="1" customWidth="1"/>
    <col min="7" max="7" width="17.5" style="51" hidden="1" customWidth="1"/>
    <col min="8" max="8" width="12.5" style="52" hidden="1" customWidth="1"/>
    <col min="9" max="9" width="7" style="53" hidden="1" customWidth="1"/>
    <col min="10" max="11" width="7" style="50" hidden="1" customWidth="1"/>
    <col min="12" max="12" width="13.875" style="50" hidden="1" customWidth="1"/>
    <col min="13" max="13" width="7.875" style="50" hidden="1" customWidth="1"/>
    <col min="14" max="14" width="9.5" style="50" hidden="1" customWidth="1"/>
    <col min="15" max="15" width="6.875" style="50" hidden="1" customWidth="1"/>
    <col min="16" max="16" width="9" style="50" hidden="1" customWidth="1"/>
    <col min="17" max="17" width="5.875" style="50" hidden="1" customWidth="1"/>
    <col min="18" max="18" width="5.25" style="50" hidden="1" customWidth="1"/>
    <col min="19" max="19" width="6.5" style="50" hidden="1" customWidth="1"/>
    <col min="20" max="21" width="7" style="50" hidden="1" customWidth="1"/>
    <col min="22" max="22" width="10.625" style="50" hidden="1" customWidth="1"/>
    <col min="23" max="23" width="10.5" style="50" hidden="1" customWidth="1"/>
    <col min="24" max="24" width="7" style="50" hidden="1" customWidth="1"/>
    <col min="25" max="16384" width="7" style="50"/>
  </cols>
  <sheetData>
    <row r="1" ht="21.75" customHeight="1" spans="1:2">
      <c r="A1" s="54" t="s">
        <v>1717</v>
      </c>
      <c r="B1" s="54"/>
    </row>
    <row r="2" ht="51.75" customHeight="1" spans="1:8">
      <c r="A2" s="121" t="s">
        <v>1718</v>
      </c>
      <c r="B2" s="122"/>
      <c r="F2" s="50"/>
      <c r="G2" s="50"/>
      <c r="H2" s="50"/>
    </row>
    <row r="3" ht="18" customHeight="1" spans="2:12">
      <c r="B3" s="112" t="s">
        <v>34</v>
      </c>
      <c r="D3" s="50">
        <v>12.11</v>
      </c>
      <c r="F3" s="50">
        <v>12.22</v>
      </c>
      <c r="G3" s="50"/>
      <c r="H3" s="50"/>
      <c r="L3" s="50">
        <v>1.2</v>
      </c>
    </row>
    <row r="4" s="120" customFormat="1" ht="34.5" customHeight="1" spans="1:14">
      <c r="A4" s="123" t="s">
        <v>1627</v>
      </c>
      <c r="B4" s="123" t="s">
        <v>4</v>
      </c>
      <c r="C4" s="124"/>
      <c r="F4" s="125" t="s">
        <v>1630</v>
      </c>
      <c r="G4" s="125" t="s">
        <v>1631</v>
      </c>
      <c r="H4" s="125" t="s">
        <v>1632</v>
      </c>
      <c r="I4" s="132"/>
      <c r="L4" s="125" t="s">
        <v>1630</v>
      </c>
      <c r="M4" s="133" t="s">
        <v>1631</v>
      </c>
      <c r="N4" s="125" t="s">
        <v>1632</v>
      </c>
    </row>
    <row r="5" ht="34.5" customHeight="1" spans="1:24">
      <c r="A5" s="126" t="s">
        <v>1719</v>
      </c>
      <c r="B5" s="127">
        <v>0</v>
      </c>
      <c r="C5" s="70">
        <v>105429</v>
      </c>
      <c r="D5" s="128">
        <v>595734.14</v>
      </c>
      <c r="E5" s="50">
        <f>104401+13602</f>
        <v>118003</v>
      </c>
      <c r="F5" s="51" t="s">
        <v>1633</v>
      </c>
      <c r="G5" s="51" t="s">
        <v>1634</v>
      </c>
      <c r="H5" s="52">
        <v>596221.15</v>
      </c>
      <c r="I5" s="53" t="e">
        <f>F5-A5</f>
        <v>#VALUE!</v>
      </c>
      <c r="J5" s="87" t="e">
        <f>H5-#REF!</f>
        <v>#REF!</v>
      </c>
      <c r="K5" s="87">
        <v>75943</v>
      </c>
      <c r="L5" s="51" t="s">
        <v>1633</v>
      </c>
      <c r="M5" s="51" t="s">
        <v>1634</v>
      </c>
      <c r="N5" s="52">
        <v>643048.95</v>
      </c>
      <c r="O5" s="53" t="e">
        <f>L5-A5</f>
        <v>#VALUE!</v>
      </c>
      <c r="P5" s="87" t="e">
        <f>N5-#REF!</f>
        <v>#REF!</v>
      </c>
      <c r="R5" s="50">
        <v>717759</v>
      </c>
      <c r="T5" s="134" t="s">
        <v>1633</v>
      </c>
      <c r="U5" s="134" t="s">
        <v>1634</v>
      </c>
      <c r="V5" s="135">
        <v>659380.53</v>
      </c>
      <c r="W5" s="50" t="e">
        <f>#REF!-V5</f>
        <v>#REF!</v>
      </c>
      <c r="X5" s="50" t="e">
        <f>T5-A5</f>
        <v>#VALUE!</v>
      </c>
    </row>
    <row r="6" ht="34.5" customHeight="1" spans="1:22">
      <c r="A6" s="129" t="s">
        <v>1635</v>
      </c>
      <c r="B6" s="130">
        <f>B5</f>
        <v>0</v>
      </c>
      <c r="C6" s="70"/>
      <c r="D6" s="128"/>
      <c r="J6" s="87"/>
      <c r="K6" s="87"/>
      <c r="L6" s="51"/>
      <c r="M6" s="51"/>
      <c r="N6" s="52"/>
      <c r="O6" s="53"/>
      <c r="P6" s="87"/>
      <c r="T6" s="134"/>
      <c r="U6" s="134"/>
      <c r="V6" s="135"/>
    </row>
    <row r="7" ht="36" customHeight="1" spans="1:24">
      <c r="A7" s="131" t="s">
        <v>1638</v>
      </c>
      <c r="B7" s="131"/>
      <c r="P7" s="87"/>
      <c r="T7" s="134" t="s">
        <v>1639</v>
      </c>
      <c r="U7" s="134" t="s">
        <v>1640</v>
      </c>
      <c r="V7" s="135">
        <v>19998</v>
      </c>
      <c r="W7" s="50" t="e">
        <f>#REF!-V7</f>
        <v>#REF!</v>
      </c>
      <c r="X7" s="50" t="e">
        <f>T7-A7</f>
        <v>#VALUE!</v>
      </c>
    </row>
    <row r="8" ht="19.5" customHeight="1" spans="16:24">
      <c r="P8" s="87"/>
      <c r="T8" s="134" t="s">
        <v>1641</v>
      </c>
      <c r="U8" s="134" t="s">
        <v>1642</v>
      </c>
      <c r="V8" s="135">
        <v>19998</v>
      </c>
      <c r="W8" s="50" t="e">
        <f>#REF!-V8</f>
        <v>#REF!</v>
      </c>
      <c r="X8" s="50">
        <f>T8-A8</f>
        <v>2320301</v>
      </c>
    </row>
    <row r="9" ht="19.5" customHeight="1" spans="16:16">
      <c r="P9" s="87"/>
    </row>
    <row r="10" ht="19.5" customHeight="1" spans="1:16">
      <c r="A10" s="50"/>
      <c r="B10" s="50"/>
      <c r="C10" s="50"/>
      <c r="F10" s="50"/>
      <c r="G10" s="50"/>
      <c r="H10" s="50"/>
      <c r="I10" s="50"/>
      <c r="P10" s="87"/>
    </row>
    <row r="11" ht="19.5" customHeight="1" spans="1:16">
      <c r="A11" s="50"/>
      <c r="B11" s="50"/>
      <c r="C11" s="50"/>
      <c r="F11" s="50"/>
      <c r="G11" s="50"/>
      <c r="H11" s="50"/>
      <c r="I11" s="50"/>
      <c r="P11" s="87"/>
    </row>
    <row r="12" ht="19.5" customHeight="1" spans="1:16">
      <c r="A12" s="50"/>
      <c r="B12" s="50"/>
      <c r="C12" s="50"/>
      <c r="F12" s="50"/>
      <c r="G12" s="50"/>
      <c r="H12" s="50"/>
      <c r="I12" s="50"/>
      <c r="P12" s="87"/>
    </row>
    <row r="13" ht="19.5" customHeight="1" spans="1:16">
      <c r="A13" s="50"/>
      <c r="B13" s="50"/>
      <c r="C13" s="50"/>
      <c r="F13" s="50"/>
      <c r="G13" s="50"/>
      <c r="H13" s="50"/>
      <c r="I13" s="50"/>
      <c r="P13" s="87"/>
    </row>
    <row r="14" ht="19.5" customHeight="1" spans="1:16">
      <c r="A14" s="50"/>
      <c r="B14" s="50"/>
      <c r="C14" s="50"/>
      <c r="F14" s="50"/>
      <c r="G14" s="50"/>
      <c r="H14" s="50"/>
      <c r="I14" s="50"/>
      <c r="P14" s="87"/>
    </row>
    <row r="15" ht="19.5" customHeight="1" spans="1:16">
      <c r="A15" s="50"/>
      <c r="B15" s="50"/>
      <c r="C15" s="50"/>
      <c r="F15" s="50"/>
      <c r="G15" s="50"/>
      <c r="H15" s="50"/>
      <c r="I15" s="50"/>
      <c r="P15" s="87"/>
    </row>
    <row r="16" ht="19.5" customHeight="1" spans="1:16">
      <c r="A16" s="50"/>
      <c r="B16" s="50"/>
      <c r="C16" s="50"/>
      <c r="F16" s="50"/>
      <c r="G16" s="50"/>
      <c r="H16" s="50"/>
      <c r="I16" s="50"/>
      <c r="P16" s="87"/>
    </row>
    <row r="17" ht="19.5" customHeight="1" spans="1:16">
      <c r="A17" s="50"/>
      <c r="B17" s="50"/>
      <c r="C17" s="50"/>
      <c r="F17" s="50"/>
      <c r="G17" s="50"/>
      <c r="H17" s="50"/>
      <c r="I17" s="50"/>
      <c r="P17" s="87"/>
    </row>
    <row r="18" ht="19.5" customHeight="1" spans="1:16">
      <c r="A18" s="50"/>
      <c r="B18" s="50"/>
      <c r="C18" s="50"/>
      <c r="F18" s="50"/>
      <c r="G18" s="50"/>
      <c r="H18" s="50"/>
      <c r="I18" s="50"/>
      <c r="P18" s="87"/>
    </row>
    <row r="19" ht="19.5" customHeight="1" spans="1:16">
      <c r="A19" s="50"/>
      <c r="B19" s="50"/>
      <c r="C19" s="50"/>
      <c r="F19" s="50"/>
      <c r="G19" s="50"/>
      <c r="H19" s="50"/>
      <c r="I19" s="50"/>
      <c r="P19" s="87"/>
    </row>
    <row r="20" ht="19.5" customHeight="1" spans="1:16">
      <c r="A20" s="50"/>
      <c r="B20" s="50"/>
      <c r="C20" s="50"/>
      <c r="F20" s="50"/>
      <c r="G20" s="50"/>
      <c r="H20" s="50"/>
      <c r="I20" s="50"/>
      <c r="P20" s="87"/>
    </row>
    <row r="21" ht="19.5" customHeight="1" spans="1:16">
      <c r="A21" s="50"/>
      <c r="B21" s="50"/>
      <c r="C21" s="50"/>
      <c r="F21" s="50"/>
      <c r="G21" s="50"/>
      <c r="H21" s="50"/>
      <c r="I21" s="50"/>
      <c r="P21" s="87"/>
    </row>
  </sheetData>
  <mergeCells count="2">
    <mergeCell ref="A2:B2"/>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A7" sqref="A7:B7"/>
    </sheetView>
  </sheetViews>
  <sheetFormatPr defaultColWidth="7.875" defaultRowHeight="15.75" outlineLevelRow="6" outlineLevelCol="1"/>
  <cols>
    <col min="1" max="1" width="39" style="106" customWidth="1"/>
    <col min="2" max="2" width="31.875" style="106" customWidth="1"/>
    <col min="3" max="3" width="8" style="106" customWidth="1"/>
    <col min="4" max="4" width="7.875" style="106" customWidth="1"/>
    <col min="5" max="5" width="8.5" style="106" hidden="1" customWidth="1"/>
    <col min="6" max="6" width="7.875" style="106" hidden="1" customWidth="1"/>
    <col min="7" max="254" width="7.875" style="106"/>
    <col min="255" max="255" width="35.75" style="106" customWidth="1"/>
    <col min="256" max="256" width="7.875" style="106" hidden="1" customWidth="1"/>
    <col min="257" max="258" width="12" style="106" customWidth="1"/>
    <col min="259" max="259" width="8" style="106" customWidth="1"/>
    <col min="260" max="260" width="7.875" style="106" customWidth="1"/>
    <col min="261" max="262" width="7.875" style="106" hidden="1" customWidth="1"/>
    <col min="263" max="510" width="7.875" style="106"/>
    <col min="511" max="511" width="35.75" style="106" customWidth="1"/>
    <col min="512" max="512" width="7.875" style="106" hidden="1" customWidth="1"/>
    <col min="513" max="514" width="12" style="106" customWidth="1"/>
    <col min="515" max="515" width="8" style="106" customWidth="1"/>
    <col min="516" max="516" width="7.875" style="106" customWidth="1"/>
    <col min="517" max="518" width="7.875" style="106" hidden="1" customWidth="1"/>
    <col min="519" max="766" width="7.875" style="106"/>
    <col min="767" max="767" width="35.75" style="106" customWidth="1"/>
    <col min="768" max="768" width="7.875" style="106" hidden="1" customWidth="1"/>
    <col min="769" max="770" width="12" style="106" customWidth="1"/>
    <col min="771" max="771" width="8" style="106" customWidth="1"/>
    <col min="772" max="772" width="7.875" style="106" customWidth="1"/>
    <col min="773" max="774" width="7.875" style="106" hidden="1" customWidth="1"/>
    <col min="775" max="1022" width="7.875" style="106"/>
    <col min="1023" max="1023" width="35.75" style="106" customWidth="1"/>
    <col min="1024" max="1024" width="7.875" style="106" hidden="1" customWidth="1"/>
    <col min="1025" max="1026" width="12" style="106" customWidth="1"/>
    <col min="1027" max="1027" width="8" style="106" customWidth="1"/>
    <col min="1028" max="1028" width="7.875" style="106" customWidth="1"/>
    <col min="1029" max="1030" width="7.875" style="106" hidden="1" customWidth="1"/>
    <col min="1031" max="1278" width="7.875" style="106"/>
    <col min="1279" max="1279" width="35.75" style="106" customWidth="1"/>
    <col min="1280" max="1280" width="7.875" style="106" hidden="1" customWidth="1"/>
    <col min="1281" max="1282" width="12" style="106" customWidth="1"/>
    <col min="1283" max="1283" width="8" style="106" customWidth="1"/>
    <col min="1284" max="1284" width="7.875" style="106" customWidth="1"/>
    <col min="1285" max="1286" width="7.875" style="106" hidden="1" customWidth="1"/>
    <col min="1287" max="1534" width="7.875" style="106"/>
    <col min="1535" max="1535" width="35.75" style="106" customWidth="1"/>
    <col min="1536" max="1536" width="7.875" style="106" hidden="1" customWidth="1"/>
    <col min="1537" max="1538" width="12" style="106" customWidth="1"/>
    <col min="1539" max="1539" width="8" style="106" customWidth="1"/>
    <col min="1540" max="1540" width="7.875" style="106" customWidth="1"/>
    <col min="1541" max="1542" width="7.875" style="106" hidden="1" customWidth="1"/>
    <col min="1543" max="1790" width="7.875" style="106"/>
    <col min="1791" max="1791" width="35.75" style="106" customWidth="1"/>
    <col min="1792" max="1792" width="7.875" style="106" hidden="1" customWidth="1"/>
    <col min="1793" max="1794" width="12" style="106" customWidth="1"/>
    <col min="1795" max="1795" width="8" style="106" customWidth="1"/>
    <col min="1796" max="1796" width="7.875" style="106" customWidth="1"/>
    <col min="1797" max="1798" width="7.875" style="106" hidden="1" customWidth="1"/>
    <col min="1799" max="2046" width="7.875" style="106"/>
    <col min="2047" max="2047" width="35.75" style="106" customWidth="1"/>
    <col min="2048" max="2048" width="7.875" style="106" hidden="1" customWidth="1"/>
    <col min="2049" max="2050" width="12" style="106" customWidth="1"/>
    <col min="2051" max="2051" width="8" style="106" customWidth="1"/>
    <col min="2052" max="2052" width="7.875" style="106" customWidth="1"/>
    <col min="2053" max="2054" width="7.875" style="106" hidden="1" customWidth="1"/>
    <col min="2055" max="2302" width="7.875" style="106"/>
    <col min="2303" max="2303" width="35.75" style="106" customWidth="1"/>
    <col min="2304" max="2304" width="7.875" style="106" hidden="1" customWidth="1"/>
    <col min="2305" max="2306" width="12" style="106" customWidth="1"/>
    <col min="2307" max="2307" width="8" style="106" customWidth="1"/>
    <col min="2308" max="2308" width="7.875" style="106" customWidth="1"/>
    <col min="2309" max="2310" width="7.875" style="106" hidden="1" customWidth="1"/>
    <col min="2311" max="2558" width="7.875" style="106"/>
    <col min="2559" max="2559" width="35.75" style="106" customWidth="1"/>
    <col min="2560" max="2560" width="7.875" style="106" hidden="1" customWidth="1"/>
    <col min="2561" max="2562" width="12" style="106" customWidth="1"/>
    <col min="2563" max="2563" width="8" style="106" customWidth="1"/>
    <col min="2564" max="2564" width="7.875" style="106" customWidth="1"/>
    <col min="2565" max="2566" width="7.875" style="106" hidden="1" customWidth="1"/>
    <col min="2567" max="2814" width="7.875" style="106"/>
    <col min="2815" max="2815" width="35.75" style="106" customWidth="1"/>
    <col min="2816" max="2816" width="7.875" style="106" hidden="1" customWidth="1"/>
    <col min="2817" max="2818" width="12" style="106" customWidth="1"/>
    <col min="2819" max="2819" width="8" style="106" customWidth="1"/>
    <col min="2820" max="2820" width="7.875" style="106" customWidth="1"/>
    <col min="2821" max="2822" width="7.875" style="106" hidden="1" customWidth="1"/>
    <col min="2823" max="3070" width="7.875" style="106"/>
    <col min="3071" max="3071" width="35.75" style="106" customWidth="1"/>
    <col min="3072" max="3072" width="7.875" style="106" hidden="1" customWidth="1"/>
    <col min="3073" max="3074" width="12" style="106" customWidth="1"/>
    <col min="3075" max="3075" width="8" style="106" customWidth="1"/>
    <col min="3076" max="3076" width="7.875" style="106" customWidth="1"/>
    <col min="3077" max="3078" width="7.875" style="106" hidden="1" customWidth="1"/>
    <col min="3079" max="3326" width="7.875" style="106"/>
    <col min="3327" max="3327" width="35.75" style="106" customWidth="1"/>
    <col min="3328" max="3328" width="7.875" style="106" hidden="1" customWidth="1"/>
    <col min="3329" max="3330" width="12" style="106" customWidth="1"/>
    <col min="3331" max="3331" width="8" style="106" customWidth="1"/>
    <col min="3332" max="3332" width="7.875" style="106" customWidth="1"/>
    <col min="3333" max="3334" width="7.875" style="106" hidden="1" customWidth="1"/>
    <col min="3335" max="3582" width="7.875" style="106"/>
    <col min="3583" max="3583" width="35.75" style="106" customWidth="1"/>
    <col min="3584" max="3584" width="7.875" style="106" hidden="1" customWidth="1"/>
    <col min="3585" max="3586" width="12" style="106" customWidth="1"/>
    <col min="3587" max="3587" width="8" style="106" customWidth="1"/>
    <col min="3588" max="3588" width="7.875" style="106" customWidth="1"/>
    <col min="3589" max="3590" width="7.875" style="106" hidden="1" customWidth="1"/>
    <col min="3591" max="3838" width="7.875" style="106"/>
    <col min="3839" max="3839" width="35.75" style="106" customWidth="1"/>
    <col min="3840" max="3840" width="7.875" style="106" hidden="1" customWidth="1"/>
    <col min="3841" max="3842" width="12" style="106" customWidth="1"/>
    <col min="3843" max="3843" width="8" style="106" customWidth="1"/>
    <col min="3844" max="3844" width="7.875" style="106" customWidth="1"/>
    <col min="3845" max="3846" width="7.875" style="106" hidden="1" customWidth="1"/>
    <col min="3847" max="4094" width="7.875" style="106"/>
    <col min="4095" max="4095" width="35.75" style="106" customWidth="1"/>
    <col min="4096" max="4096" width="7.875" style="106" hidden="1" customWidth="1"/>
    <col min="4097" max="4098" width="12" style="106" customWidth="1"/>
    <col min="4099" max="4099" width="8" style="106" customWidth="1"/>
    <col min="4100" max="4100" width="7.875" style="106" customWidth="1"/>
    <col min="4101" max="4102" width="7.875" style="106" hidden="1" customWidth="1"/>
    <col min="4103" max="4350" width="7.875" style="106"/>
    <col min="4351" max="4351" width="35.75" style="106" customWidth="1"/>
    <col min="4352" max="4352" width="7.875" style="106" hidden="1" customWidth="1"/>
    <col min="4353" max="4354" width="12" style="106" customWidth="1"/>
    <col min="4355" max="4355" width="8" style="106" customWidth="1"/>
    <col min="4356" max="4356" width="7.875" style="106" customWidth="1"/>
    <col min="4357" max="4358" width="7.875" style="106" hidden="1" customWidth="1"/>
    <col min="4359" max="4606" width="7.875" style="106"/>
    <col min="4607" max="4607" width="35.75" style="106" customWidth="1"/>
    <col min="4608" max="4608" width="7.875" style="106" hidden="1" customWidth="1"/>
    <col min="4609" max="4610" width="12" style="106" customWidth="1"/>
    <col min="4611" max="4611" width="8" style="106" customWidth="1"/>
    <col min="4612" max="4612" width="7.875" style="106" customWidth="1"/>
    <col min="4613" max="4614" width="7.875" style="106" hidden="1" customWidth="1"/>
    <col min="4615" max="4862" width="7.875" style="106"/>
    <col min="4863" max="4863" width="35.75" style="106" customWidth="1"/>
    <col min="4864" max="4864" width="7.875" style="106" hidden="1" customWidth="1"/>
    <col min="4865" max="4866" width="12" style="106" customWidth="1"/>
    <col min="4867" max="4867" width="8" style="106" customWidth="1"/>
    <col min="4868" max="4868" width="7.875" style="106" customWidth="1"/>
    <col min="4869" max="4870" width="7.875" style="106" hidden="1" customWidth="1"/>
    <col min="4871" max="5118" width="7.875" style="106"/>
    <col min="5119" max="5119" width="35.75" style="106" customWidth="1"/>
    <col min="5120" max="5120" width="7.875" style="106" hidden="1" customWidth="1"/>
    <col min="5121" max="5122" width="12" style="106" customWidth="1"/>
    <col min="5123" max="5123" width="8" style="106" customWidth="1"/>
    <col min="5124" max="5124" width="7.875" style="106" customWidth="1"/>
    <col min="5125" max="5126" width="7.875" style="106" hidden="1" customWidth="1"/>
    <col min="5127" max="5374" width="7.875" style="106"/>
    <col min="5375" max="5375" width="35.75" style="106" customWidth="1"/>
    <col min="5376" max="5376" width="7.875" style="106" hidden="1" customWidth="1"/>
    <col min="5377" max="5378" width="12" style="106" customWidth="1"/>
    <col min="5379" max="5379" width="8" style="106" customWidth="1"/>
    <col min="5380" max="5380" width="7.875" style="106" customWidth="1"/>
    <col min="5381" max="5382" width="7.875" style="106" hidden="1" customWidth="1"/>
    <col min="5383" max="5630" width="7.875" style="106"/>
    <col min="5631" max="5631" width="35.75" style="106" customWidth="1"/>
    <col min="5632" max="5632" width="7.875" style="106" hidden="1" customWidth="1"/>
    <col min="5633" max="5634" width="12" style="106" customWidth="1"/>
    <col min="5635" max="5635" width="8" style="106" customWidth="1"/>
    <col min="5636" max="5636" width="7.875" style="106" customWidth="1"/>
    <col min="5637" max="5638" width="7.875" style="106" hidden="1" customWidth="1"/>
    <col min="5639" max="5886" width="7.875" style="106"/>
    <col min="5887" max="5887" width="35.75" style="106" customWidth="1"/>
    <col min="5888" max="5888" width="7.875" style="106" hidden="1" customWidth="1"/>
    <col min="5889" max="5890" width="12" style="106" customWidth="1"/>
    <col min="5891" max="5891" width="8" style="106" customWidth="1"/>
    <col min="5892" max="5892" width="7.875" style="106" customWidth="1"/>
    <col min="5893" max="5894" width="7.875" style="106" hidden="1" customWidth="1"/>
    <col min="5895" max="6142" width="7.875" style="106"/>
    <col min="6143" max="6143" width="35.75" style="106" customWidth="1"/>
    <col min="6144" max="6144" width="7.875" style="106" hidden="1" customWidth="1"/>
    <col min="6145" max="6146" width="12" style="106" customWidth="1"/>
    <col min="6147" max="6147" width="8" style="106" customWidth="1"/>
    <col min="6148" max="6148" width="7.875" style="106" customWidth="1"/>
    <col min="6149" max="6150" width="7.875" style="106" hidden="1" customWidth="1"/>
    <col min="6151" max="6398" width="7.875" style="106"/>
    <col min="6399" max="6399" width="35.75" style="106" customWidth="1"/>
    <col min="6400" max="6400" width="7.875" style="106" hidden="1" customWidth="1"/>
    <col min="6401" max="6402" width="12" style="106" customWidth="1"/>
    <col min="6403" max="6403" width="8" style="106" customWidth="1"/>
    <col min="6404" max="6404" width="7.875" style="106" customWidth="1"/>
    <col min="6405" max="6406" width="7.875" style="106" hidden="1" customWidth="1"/>
    <col min="6407" max="6654" width="7.875" style="106"/>
    <col min="6655" max="6655" width="35.75" style="106" customWidth="1"/>
    <col min="6656" max="6656" width="7.875" style="106" hidden="1" customWidth="1"/>
    <col min="6657" max="6658" width="12" style="106" customWidth="1"/>
    <col min="6659" max="6659" width="8" style="106" customWidth="1"/>
    <col min="6660" max="6660" width="7.875" style="106" customWidth="1"/>
    <col min="6661" max="6662" width="7.875" style="106" hidden="1" customWidth="1"/>
    <col min="6663" max="6910" width="7.875" style="106"/>
    <col min="6911" max="6911" width="35.75" style="106" customWidth="1"/>
    <col min="6912" max="6912" width="7.875" style="106" hidden="1" customWidth="1"/>
    <col min="6913" max="6914" width="12" style="106" customWidth="1"/>
    <col min="6915" max="6915" width="8" style="106" customWidth="1"/>
    <col min="6916" max="6916" width="7.875" style="106" customWidth="1"/>
    <col min="6917" max="6918" width="7.875" style="106" hidden="1" customWidth="1"/>
    <col min="6919" max="7166" width="7.875" style="106"/>
    <col min="7167" max="7167" width="35.75" style="106" customWidth="1"/>
    <col min="7168" max="7168" width="7.875" style="106" hidden="1" customWidth="1"/>
    <col min="7169" max="7170" width="12" style="106" customWidth="1"/>
    <col min="7171" max="7171" width="8" style="106" customWidth="1"/>
    <col min="7172" max="7172" width="7.875" style="106" customWidth="1"/>
    <col min="7173" max="7174" width="7.875" style="106" hidden="1" customWidth="1"/>
    <col min="7175" max="7422" width="7.875" style="106"/>
    <col min="7423" max="7423" width="35.75" style="106" customWidth="1"/>
    <col min="7424" max="7424" width="7.875" style="106" hidden="1" customWidth="1"/>
    <col min="7425" max="7426" width="12" style="106" customWidth="1"/>
    <col min="7427" max="7427" width="8" style="106" customWidth="1"/>
    <col min="7428" max="7428" width="7.875" style="106" customWidth="1"/>
    <col min="7429" max="7430" width="7.875" style="106" hidden="1" customWidth="1"/>
    <col min="7431" max="7678" width="7.875" style="106"/>
    <col min="7679" max="7679" width="35.75" style="106" customWidth="1"/>
    <col min="7680" max="7680" width="7.875" style="106" hidden="1" customWidth="1"/>
    <col min="7681" max="7682" width="12" style="106" customWidth="1"/>
    <col min="7683" max="7683" width="8" style="106" customWidth="1"/>
    <col min="7684" max="7684" width="7.875" style="106" customWidth="1"/>
    <col min="7685" max="7686" width="7.875" style="106" hidden="1" customWidth="1"/>
    <col min="7687" max="7934" width="7.875" style="106"/>
    <col min="7935" max="7935" width="35.75" style="106" customWidth="1"/>
    <col min="7936" max="7936" width="7.875" style="106" hidden="1" customWidth="1"/>
    <col min="7937" max="7938" width="12" style="106" customWidth="1"/>
    <col min="7939" max="7939" width="8" style="106" customWidth="1"/>
    <col min="7940" max="7940" width="7.875" style="106" customWidth="1"/>
    <col min="7941" max="7942" width="7.875" style="106" hidden="1" customWidth="1"/>
    <col min="7943" max="8190" width="7.875" style="106"/>
    <col min="8191" max="8191" width="35.75" style="106" customWidth="1"/>
    <col min="8192" max="8192" width="7.875" style="106" hidden="1" customWidth="1"/>
    <col min="8193" max="8194" width="12" style="106" customWidth="1"/>
    <col min="8195" max="8195" width="8" style="106" customWidth="1"/>
    <col min="8196" max="8196" width="7.875" style="106" customWidth="1"/>
    <col min="8197" max="8198" width="7.875" style="106" hidden="1" customWidth="1"/>
    <col min="8199" max="8446" width="7.875" style="106"/>
    <col min="8447" max="8447" width="35.75" style="106" customWidth="1"/>
    <col min="8448" max="8448" width="7.875" style="106" hidden="1" customWidth="1"/>
    <col min="8449" max="8450" width="12" style="106" customWidth="1"/>
    <col min="8451" max="8451" width="8" style="106" customWidth="1"/>
    <col min="8452" max="8452" width="7.875" style="106" customWidth="1"/>
    <col min="8453" max="8454" width="7.875" style="106" hidden="1" customWidth="1"/>
    <col min="8455" max="8702" width="7.875" style="106"/>
    <col min="8703" max="8703" width="35.75" style="106" customWidth="1"/>
    <col min="8704" max="8704" width="7.875" style="106" hidden="1" customWidth="1"/>
    <col min="8705" max="8706" width="12" style="106" customWidth="1"/>
    <col min="8707" max="8707" width="8" style="106" customWidth="1"/>
    <col min="8708" max="8708" width="7.875" style="106" customWidth="1"/>
    <col min="8709" max="8710" width="7.875" style="106" hidden="1" customWidth="1"/>
    <col min="8711" max="8958" width="7.875" style="106"/>
    <col min="8959" max="8959" width="35.75" style="106" customWidth="1"/>
    <col min="8960" max="8960" width="7.875" style="106" hidden="1" customWidth="1"/>
    <col min="8961" max="8962" width="12" style="106" customWidth="1"/>
    <col min="8963" max="8963" width="8" style="106" customWidth="1"/>
    <col min="8964" max="8964" width="7.875" style="106" customWidth="1"/>
    <col min="8965" max="8966" width="7.875" style="106" hidden="1" customWidth="1"/>
    <col min="8967" max="9214" width="7.875" style="106"/>
    <col min="9215" max="9215" width="35.75" style="106" customWidth="1"/>
    <col min="9216" max="9216" width="7.875" style="106" hidden="1" customWidth="1"/>
    <col min="9217" max="9218" width="12" style="106" customWidth="1"/>
    <col min="9219" max="9219" width="8" style="106" customWidth="1"/>
    <col min="9220" max="9220" width="7.875" style="106" customWidth="1"/>
    <col min="9221" max="9222" width="7.875" style="106" hidden="1" customWidth="1"/>
    <col min="9223" max="9470" width="7.875" style="106"/>
    <col min="9471" max="9471" width="35.75" style="106" customWidth="1"/>
    <col min="9472" max="9472" width="7.875" style="106" hidden="1" customWidth="1"/>
    <col min="9473" max="9474" width="12" style="106" customWidth="1"/>
    <col min="9475" max="9475" width="8" style="106" customWidth="1"/>
    <col min="9476" max="9476" width="7.875" style="106" customWidth="1"/>
    <col min="9477" max="9478" width="7.875" style="106" hidden="1" customWidth="1"/>
    <col min="9479" max="9726" width="7.875" style="106"/>
    <col min="9727" max="9727" width="35.75" style="106" customWidth="1"/>
    <col min="9728" max="9728" width="7.875" style="106" hidden="1" customWidth="1"/>
    <col min="9729" max="9730" width="12" style="106" customWidth="1"/>
    <col min="9731" max="9731" width="8" style="106" customWidth="1"/>
    <col min="9732" max="9732" width="7.875" style="106" customWidth="1"/>
    <col min="9733" max="9734" width="7.875" style="106" hidden="1" customWidth="1"/>
    <col min="9735" max="9982" width="7.875" style="106"/>
    <col min="9983" max="9983" width="35.75" style="106" customWidth="1"/>
    <col min="9984" max="9984" width="7.875" style="106" hidden="1" customWidth="1"/>
    <col min="9985" max="9986" width="12" style="106" customWidth="1"/>
    <col min="9987" max="9987" width="8" style="106" customWidth="1"/>
    <col min="9988" max="9988" width="7.875" style="106" customWidth="1"/>
    <col min="9989" max="9990" width="7.875" style="106" hidden="1" customWidth="1"/>
    <col min="9991" max="10238" width="7.875" style="106"/>
    <col min="10239" max="10239" width="35.75" style="106" customWidth="1"/>
    <col min="10240" max="10240" width="7.875" style="106" hidden="1" customWidth="1"/>
    <col min="10241" max="10242" width="12" style="106" customWidth="1"/>
    <col min="10243" max="10243" width="8" style="106" customWidth="1"/>
    <col min="10244" max="10244" width="7.875" style="106" customWidth="1"/>
    <col min="10245" max="10246" width="7.875" style="106" hidden="1" customWidth="1"/>
    <col min="10247" max="10494" width="7.875" style="106"/>
    <col min="10495" max="10495" width="35.75" style="106" customWidth="1"/>
    <col min="10496" max="10496" width="7.875" style="106" hidden="1" customWidth="1"/>
    <col min="10497" max="10498" width="12" style="106" customWidth="1"/>
    <col min="10499" max="10499" width="8" style="106" customWidth="1"/>
    <col min="10500" max="10500" width="7.875" style="106" customWidth="1"/>
    <col min="10501" max="10502" width="7.875" style="106" hidden="1" customWidth="1"/>
    <col min="10503" max="10750" width="7.875" style="106"/>
    <col min="10751" max="10751" width="35.75" style="106" customWidth="1"/>
    <col min="10752" max="10752" width="7.875" style="106" hidden="1" customWidth="1"/>
    <col min="10753" max="10754" width="12" style="106" customWidth="1"/>
    <col min="10755" max="10755" width="8" style="106" customWidth="1"/>
    <col min="10756" max="10756" width="7.875" style="106" customWidth="1"/>
    <col min="10757" max="10758" width="7.875" style="106" hidden="1" customWidth="1"/>
    <col min="10759" max="11006" width="7.875" style="106"/>
    <col min="11007" max="11007" width="35.75" style="106" customWidth="1"/>
    <col min="11008" max="11008" width="7.875" style="106" hidden="1" customWidth="1"/>
    <col min="11009" max="11010" width="12" style="106" customWidth="1"/>
    <col min="11011" max="11011" width="8" style="106" customWidth="1"/>
    <col min="11012" max="11012" width="7.875" style="106" customWidth="1"/>
    <col min="11013" max="11014" width="7.875" style="106" hidden="1" customWidth="1"/>
    <col min="11015" max="11262" width="7.875" style="106"/>
    <col min="11263" max="11263" width="35.75" style="106" customWidth="1"/>
    <col min="11264" max="11264" width="7.875" style="106" hidden="1" customWidth="1"/>
    <col min="11265" max="11266" width="12" style="106" customWidth="1"/>
    <col min="11267" max="11267" width="8" style="106" customWidth="1"/>
    <col min="11268" max="11268" width="7.875" style="106" customWidth="1"/>
    <col min="11269" max="11270" width="7.875" style="106" hidden="1" customWidth="1"/>
    <col min="11271" max="11518" width="7.875" style="106"/>
    <col min="11519" max="11519" width="35.75" style="106" customWidth="1"/>
    <col min="11520" max="11520" width="7.875" style="106" hidden="1" customWidth="1"/>
    <col min="11521" max="11522" width="12" style="106" customWidth="1"/>
    <col min="11523" max="11523" width="8" style="106" customWidth="1"/>
    <col min="11524" max="11524" width="7.875" style="106" customWidth="1"/>
    <col min="11525" max="11526" width="7.875" style="106" hidden="1" customWidth="1"/>
    <col min="11527" max="11774" width="7.875" style="106"/>
    <col min="11775" max="11775" width="35.75" style="106" customWidth="1"/>
    <col min="11776" max="11776" width="7.875" style="106" hidden="1" customWidth="1"/>
    <col min="11777" max="11778" width="12" style="106" customWidth="1"/>
    <col min="11779" max="11779" width="8" style="106" customWidth="1"/>
    <col min="11780" max="11780" width="7.875" style="106" customWidth="1"/>
    <col min="11781" max="11782" width="7.875" style="106" hidden="1" customWidth="1"/>
    <col min="11783" max="12030" width="7.875" style="106"/>
    <col min="12031" max="12031" width="35.75" style="106" customWidth="1"/>
    <col min="12032" max="12032" width="7.875" style="106" hidden="1" customWidth="1"/>
    <col min="12033" max="12034" width="12" style="106" customWidth="1"/>
    <col min="12035" max="12035" width="8" style="106" customWidth="1"/>
    <col min="12036" max="12036" width="7.875" style="106" customWidth="1"/>
    <col min="12037" max="12038" width="7.875" style="106" hidden="1" customWidth="1"/>
    <col min="12039" max="12286" width="7.875" style="106"/>
    <col min="12287" max="12287" width="35.75" style="106" customWidth="1"/>
    <col min="12288" max="12288" width="7.875" style="106" hidden="1" customWidth="1"/>
    <col min="12289" max="12290" width="12" style="106" customWidth="1"/>
    <col min="12291" max="12291" width="8" style="106" customWidth="1"/>
    <col min="12292" max="12292" width="7.875" style="106" customWidth="1"/>
    <col min="12293" max="12294" width="7.875" style="106" hidden="1" customWidth="1"/>
    <col min="12295" max="12542" width="7.875" style="106"/>
    <col min="12543" max="12543" width="35.75" style="106" customWidth="1"/>
    <col min="12544" max="12544" width="7.875" style="106" hidden="1" customWidth="1"/>
    <col min="12545" max="12546" width="12" style="106" customWidth="1"/>
    <col min="12547" max="12547" width="8" style="106" customWidth="1"/>
    <col min="12548" max="12548" width="7.875" style="106" customWidth="1"/>
    <col min="12549" max="12550" width="7.875" style="106" hidden="1" customWidth="1"/>
    <col min="12551" max="12798" width="7.875" style="106"/>
    <col min="12799" max="12799" width="35.75" style="106" customWidth="1"/>
    <col min="12800" max="12800" width="7.875" style="106" hidden="1" customWidth="1"/>
    <col min="12801" max="12802" width="12" style="106" customWidth="1"/>
    <col min="12803" max="12803" width="8" style="106" customWidth="1"/>
    <col min="12804" max="12804" width="7.875" style="106" customWidth="1"/>
    <col min="12805" max="12806" width="7.875" style="106" hidden="1" customWidth="1"/>
    <col min="12807" max="13054" width="7.875" style="106"/>
    <col min="13055" max="13055" width="35.75" style="106" customWidth="1"/>
    <col min="13056" max="13056" width="7.875" style="106" hidden="1" customWidth="1"/>
    <col min="13057" max="13058" width="12" style="106" customWidth="1"/>
    <col min="13059" max="13059" width="8" style="106" customWidth="1"/>
    <col min="13060" max="13060" width="7.875" style="106" customWidth="1"/>
    <col min="13061" max="13062" width="7.875" style="106" hidden="1" customWidth="1"/>
    <col min="13063" max="13310" width="7.875" style="106"/>
    <col min="13311" max="13311" width="35.75" style="106" customWidth="1"/>
    <col min="13312" max="13312" width="7.875" style="106" hidden="1" customWidth="1"/>
    <col min="13313" max="13314" width="12" style="106" customWidth="1"/>
    <col min="13315" max="13315" width="8" style="106" customWidth="1"/>
    <col min="13316" max="13316" width="7.875" style="106" customWidth="1"/>
    <col min="13317" max="13318" width="7.875" style="106" hidden="1" customWidth="1"/>
    <col min="13319" max="13566" width="7.875" style="106"/>
    <col min="13567" max="13567" width="35.75" style="106" customWidth="1"/>
    <col min="13568" max="13568" width="7.875" style="106" hidden="1" customWidth="1"/>
    <col min="13569" max="13570" width="12" style="106" customWidth="1"/>
    <col min="13571" max="13571" width="8" style="106" customWidth="1"/>
    <col min="13572" max="13572" width="7.875" style="106" customWidth="1"/>
    <col min="13573" max="13574" width="7.875" style="106" hidden="1" customWidth="1"/>
    <col min="13575" max="13822" width="7.875" style="106"/>
    <col min="13823" max="13823" width="35.75" style="106" customWidth="1"/>
    <col min="13824" max="13824" width="7.875" style="106" hidden="1" customWidth="1"/>
    <col min="13825" max="13826" width="12" style="106" customWidth="1"/>
    <col min="13827" max="13827" width="8" style="106" customWidth="1"/>
    <col min="13828" max="13828" width="7.875" style="106" customWidth="1"/>
    <col min="13829" max="13830" width="7.875" style="106" hidden="1" customWidth="1"/>
    <col min="13831" max="14078" width="7.875" style="106"/>
    <col min="14079" max="14079" width="35.75" style="106" customWidth="1"/>
    <col min="14080" max="14080" width="7.875" style="106" hidden="1" customWidth="1"/>
    <col min="14081" max="14082" width="12" style="106" customWidth="1"/>
    <col min="14083" max="14083" width="8" style="106" customWidth="1"/>
    <col min="14084" max="14084" width="7.875" style="106" customWidth="1"/>
    <col min="14085" max="14086" width="7.875" style="106" hidden="1" customWidth="1"/>
    <col min="14087" max="14334" width="7.875" style="106"/>
    <col min="14335" max="14335" width="35.75" style="106" customWidth="1"/>
    <col min="14336" max="14336" width="7.875" style="106" hidden="1" customWidth="1"/>
    <col min="14337" max="14338" width="12" style="106" customWidth="1"/>
    <col min="14339" max="14339" width="8" style="106" customWidth="1"/>
    <col min="14340" max="14340" width="7.875" style="106" customWidth="1"/>
    <col min="14341" max="14342" width="7.875" style="106" hidden="1" customWidth="1"/>
    <col min="14343" max="14590" width="7.875" style="106"/>
    <col min="14591" max="14591" width="35.75" style="106" customWidth="1"/>
    <col min="14592" max="14592" width="7.875" style="106" hidden="1" customWidth="1"/>
    <col min="14593" max="14594" width="12" style="106" customWidth="1"/>
    <col min="14595" max="14595" width="8" style="106" customWidth="1"/>
    <col min="14596" max="14596" width="7.875" style="106" customWidth="1"/>
    <col min="14597" max="14598" width="7.875" style="106" hidden="1" customWidth="1"/>
    <col min="14599" max="14846" width="7.875" style="106"/>
    <col min="14847" max="14847" width="35.75" style="106" customWidth="1"/>
    <col min="14848" max="14848" width="7.875" style="106" hidden="1" customWidth="1"/>
    <col min="14849" max="14850" width="12" style="106" customWidth="1"/>
    <col min="14851" max="14851" width="8" style="106" customWidth="1"/>
    <col min="14852" max="14852" width="7.875" style="106" customWidth="1"/>
    <col min="14853" max="14854" width="7.875" style="106" hidden="1" customWidth="1"/>
    <col min="14855" max="15102" width="7.875" style="106"/>
    <col min="15103" max="15103" width="35.75" style="106" customWidth="1"/>
    <col min="15104" max="15104" width="7.875" style="106" hidden="1" customWidth="1"/>
    <col min="15105" max="15106" width="12" style="106" customWidth="1"/>
    <col min="15107" max="15107" width="8" style="106" customWidth="1"/>
    <col min="15108" max="15108" width="7.875" style="106" customWidth="1"/>
    <col min="15109" max="15110" width="7.875" style="106" hidden="1" customWidth="1"/>
    <col min="15111" max="15358" width="7.875" style="106"/>
    <col min="15359" max="15359" width="35.75" style="106" customWidth="1"/>
    <col min="15360" max="15360" width="7.875" style="106" hidden="1" customWidth="1"/>
    <col min="15361" max="15362" width="12" style="106" customWidth="1"/>
    <col min="15363" max="15363" width="8" style="106" customWidth="1"/>
    <col min="15364" max="15364" width="7.875" style="106" customWidth="1"/>
    <col min="15365" max="15366" width="7.875" style="106" hidden="1" customWidth="1"/>
    <col min="15367" max="15614" width="7.875" style="106"/>
    <col min="15615" max="15615" width="35.75" style="106" customWidth="1"/>
    <col min="15616" max="15616" width="7.875" style="106" hidden="1" customWidth="1"/>
    <col min="15617" max="15618" width="12" style="106" customWidth="1"/>
    <col min="15619" max="15619" width="8" style="106" customWidth="1"/>
    <col min="15620" max="15620" width="7.875" style="106" customWidth="1"/>
    <col min="15621" max="15622" width="7.875" style="106" hidden="1" customWidth="1"/>
    <col min="15623" max="15870" width="7.875" style="106"/>
    <col min="15871" max="15871" width="35.75" style="106" customWidth="1"/>
    <col min="15872" max="15872" width="7.875" style="106" hidden="1" customWidth="1"/>
    <col min="15873" max="15874" width="12" style="106" customWidth="1"/>
    <col min="15875" max="15875" width="8" style="106" customWidth="1"/>
    <col min="15876" max="15876" width="7.875" style="106" customWidth="1"/>
    <col min="15877" max="15878" width="7.875" style="106" hidden="1" customWidth="1"/>
    <col min="15879" max="16126" width="7.875" style="106"/>
    <col min="16127" max="16127" width="35.75" style="106" customWidth="1"/>
    <col min="16128" max="16128" width="7.875" style="106" hidden="1" customWidth="1"/>
    <col min="16129" max="16130" width="12" style="106" customWidth="1"/>
    <col min="16131" max="16131" width="8" style="106" customWidth="1"/>
    <col min="16132" max="16132" width="7.875" style="106" customWidth="1"/>
    <col min="16133" max="16134" width="7.875" style="106" hidden="1" customWidth="1"/>
    <col min="16135" max="16384" width="7.875" style="106"/>
  </cols>
  <sheetData>
    <row r="1" ht="27" customHeight="1" spans="1:2">
      <c r="A1" s="107" t="s">
        <v>1720</v>
      </c>
      <c r="B1" s="108"/>
    </row>
    <row r="2" ht="39.95" customHeight="1" spans="1:2">
      <c r="A2" s="109" t="s">
        <v>1721</v>
      </c>
      <c r="B2" s="110"/>
    </row>
    <row r="3" s="102" customFormat="1" ht="18.75" customHeight="1" spans="1:2">
      <c r="A3" s="111"/>
      <c r="B3" s="112" t="s">
        <v>34</v>
      </c>
    </row>
    <row r="4" s="103" customFormat="1" ht="34.5" customHeight="1" spans="1:2">
      <c r="A4" s="113" t="s">
        <v>1646</v>
      </c>
      <c r="B4" s="114" t="s">
        <v>4</v>
      </c>
    </row>
    <row r="5" s="104" customFormat="1" ht="34.5" customHeight="1" spans="1:2">
      <c r="A5" s="115" t="s">
        <v>1719</v>
      </c>
      <c r="B5" s="116">
        <v>0</v>
      </c>
    </row>
    <row r="6" s="105" customFormat="1" ht="34.5" customHeight="1" spans="1:2">
      <c r="A6" s="117" t="s">
        <v>1635</v>
      </c>
      <c r="B6" s="118">
        <v>0</v>
      </c>
    </row>
    <row r="7" ht="34.5" customHeight="1" spans="1:2">
      <c r="A7" s="119" t="s">
        <v>1638</v>
      </c>
      <c r="B7" s="119"/>
    </row>
  </sheetData>
  <mergeCells count="1">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selection activeCell="D33" sqref="D33"/>
    </sheetView>
  </sheetViews>
  <sheetFormatPr defaultColWidth="9" defaultRowHeight="31.5" customHeight="1" outlineLevelCol="4"/>
  <cols>
    <col min="1" max="1" width="17.125" style="92" customWidth="1"/>
    <col min="2" max="2" width="42.25" style="92" customWidth="1"/>
    <col min="3" max="3" width="17.25" style="93" customWidth="1"/>
    <col min="4" max="16384" width="9" style="92"/>
  </cols>
  <sheetData>
    <row r="1" customHeight="1" spans="1:1">
      <c r="A1" s="88" t="s">
        <v>1722</v>
      </c>
    </row>
    <row r="2" customHeight="1" spans="1:3">
      <c r="A2" s="94" t="s">
        <v>1723</v>
      </c>
      <c r="B2" s="95"/>
      <c r="C2" s="95"/>
    </row>
    <row r="3" s="88" customFormat="1" customHeight="1" spans="3:3">
      <c r="C3" s="96" t="s">
        <v>1724</v>
      </c>
    </row>
    <row r="4" s="89" customFormat="1" customHeight="1" spans="1:3">
      <c r="A4" s="97" t="s">
        <v>1558</v>
      </c>
      <c r="B4" s="97" t="s">
        <v>1559</v>
      </c>
      <c r="C4" s="98" t="s">
        <v>1560</v>
      </c>
    </row>
    <row r="5" s="90" customFormat="1" customHeight="1" spans="1:3">
      <c r="A5" s="62">
        <v>102</v>
      </c>
      <c r="B5" s="62" t="s">
        <v>1725</v>
      </c>
      <c r="C5" s="99">
        <f>C6+C10+C14+C17+C22+C26</f>
        <v>125688</v>
      </c>
    </row>
    <row r="6" s="91" customFormat="1" customHeight="1" spans="1:5">
      <c r="A6" s="62">
        <v>10201</v>
      </c>
      <c r="B6" s="62" t="s">
        <v>1726</v>
      </c>
      <c r="C6" s="63">
        <f>SUM(C7:C9)</f>
        <v>36791</v>
      </c>
      <c r="E6" s="100"/>
    </row>
    <row r="7" s="88" customFormat="1" customHeight="1" spans="1:3">
      <c r="A7" s="62">
        <v>1020101</v>
      </c>
      <c r="B7" s="62" t="s">
        <v>1727</v>
      </c>
      <c r="C7" s="99">
        <v>35469</v>
      </c>
    </row>
    <row r="8" s="89" customFormat="1" customHeight="1" spans="1:3">
      <c r="A8" s="62">
        <v>1020103</v>
      </c>
      <c r="B8" s="62" t="s">
        <v>1728</v>
      </c>
      <c r="C8" s="99">
        <v>50</v>
      </c>
    </row>
    <row r="9" s="88" customFormat="1" customHeight="1" spans="1:5">
      <c r="A9" s="62">
        <v>1020199</v>
      </c>
      <c r="B9" s="62" t="s">
        <v>1729</v>
      </c>
      <c r="C9" s="99">
        <v>1272</v>
      </c>
      <c r="E9" s="101"/>
    </row>
    <row r="10" s="88" customFormat="1" customHeight="1" spans="1:3">
      <c r="A10" s="62">
        <v>10203</v>
      </c>
      <c r="B10" s="62" t="s">
        <v>1730</v>
      </c>
      <c r="C10" s="99">
        <f>SUM(C11:C13)</f>
        <v>20189</v>
      </c>
    </row>
    <row r="11" s="89" customFormat="1" customHeight="1" spans="1:3">
      <c r="A11" s="62">
        <v>1020301</v>
      </c>
      <c r="B11" s="62" t="s">
        <v>1731</v>
      </c>
      <c r="C11" s="99">
        <v>20026</v>
      </c>
    </row>
    <row r="12" s="88" customFormat="1" customHeight="1" spans="1:5">
      <c r="A12" s="62">
        <v>1020303</v>
      </c>
      <c r="B12" s="62" t="s">
        <v>1732</v>
      </c>
      <c r="C12" s="99">
        <v>150</v>
      </c>
      <c r="E12" s="101"/>
    </row>
    <row r="13" s="88" customFormat="1" customHeight="1" spans="1:3">
      <c r="A13" s="62">
        <v>1020399</v>
      </c>
      <c r="B13" s="62" t="s">
        <v>1733</v>
      </c>
      <c r="C13" s="99">
        <v>13</v>
      </c>
    </row>
    <row r="14" s="89" customFormat="1" customHeight="1" spans="1:3">
      <c r="A14" s="62">
        <v>10205</v>
      </c>
      <c r="B14" s="39" t="s">
        <v>1734</v>
      </c>
      <c r="C14" s="99">
        <f>SUM(C15:C16)</f>
        <v>763</v>
      </c>
    </row>
    <row r="15" s="88" customFormat="1" customHeight="1" spans="1:5">
      <c r="A15" s="62">
        <v>1020501</v>
      </c>
      <c r="B15" s="39" t="s">
        <v>1735</v>
      </c>
      <c r="C15" s="99">
        <v>761</v>
      </c>
      <c r="E15" s="101"/>
    </row>
    <row r="16" s="88" customFormat="1" customHeight="1" spans="1:3">
      <c r="A16" s="62">
        <v>1020503</v>
      </c>
      <c r="B16" s="39" t="s">
        <v>1736</v>
      </c>
      <c r="C16" s="99">
        <v>2</v>
      </c>
    </row>
    <row r="17" s="89" customFormat="1" customHeight="1" spans="1:3">
      <c r="A17" s="62">
        <v>10210</v>
      </c>
      <c r="B17" s="62" t="s">
        <v>1737</v>
      </c>
      <c r="C17" s="99">
        <f>SUM(C18:C21)</f>
        <v>6711</v>
      </c>
    </row>
    <row r="18" s="88" customFormat="1" customHeight="1" spans="1:5">
      <c r="A18" s="62">
        <v>1021001</v>
      </c>
      <c r="B18" s="62" t="s">
        <v>1738</v>
      </c>
      <c r="C18" s="99">
        <v>1104</v>
      </c>
      <c r="E18" s="101"/>
    </row>
    <row r="19" s="88" customFormat="1" customHeight="1" spans="1:3">
      <c r="A19" s="62">
        <v>1021002</v>
      </c>
      <c r="B19" s="62" t="s">
        <v>1739</v>
      </c>
      <c r="C19" s="99">
        <v>5387</v>
      </c>
    </row>
    <row r="20" s="89" customFormat="1" customHeight="1" spans="1:3">
      <c r="A20" s="62">
        <v>1021003</v>
      </c>
      <c r="B20" s="62" t="s">
        <v>1740</v>
      </c>
      <c r="C20" s="99">
        <v>200</v>
      </c>
    </row>
    <row r="21" s="89" customFormat="1" customHeight="1" spans="1:3">
      <c r="A21" s="62">
        <v>1021099</v>
      </c>
      <c r="B21" s="62" t="s">
        <v>1741</v>
      </c>
      <c r="C21" s="99">
        <v>20</v>
      </c>
    </row>
    <row r="22" s="89" customFormat="1" customHeight="1" spans="1:3">
      <c r="A22" s="62">
        <v>10211</v>
      </c>
      <c r="B22" s="62" t="s">
        <v>1742</v>
      </c>
      <c r="C22" s="99">
        <f>SUM(C23:C25)</f>
        <v>33715</v>
      </c>
    </row>
    <row r="23" s="88" customFormat="1" customHeight="1" spans="1:3">
      <c r="A23" s="62">
        <v>1021101</v>
      </c>
      <c r="B23" s="62" t="s">
        <v>1743</v>
      </c>
      <c r="C23" s="99">
        <v>25878</v>
      </c>
    </row>
    <row r="24" s="88" customFormat="1" customHeight="1" spans="1:3">
      <c r="A24" s="62">
        <v>1021102</v>
      </c>
      <c r="B24" s="62" t="s">
        <v>1744</v>
      </c>
      <c r="C24" s="99">
        <v>7571</v>
      </c>
    </row>
    <row r="25" s="88" customFormat="1" customHeight="1" spans="1:3">
      <c r="A25" s="62">
        <v>1021103</v>
      </c>
      <c r="B25" s="62" t="s">
        <v>1745</v>
      </c>
      <c r="C25" s="99">
        <v>266</v>
      </c>
    </row>
    <row r="26" s="88" customFormat="1" customHeight="1" spans="1:3">
      <c r="A26" s="62">
        <v>10212</v>
      </c>
      <c r="B26" s="62" t="s">
        <v>1746</v>
      </c>
      <c r="C26" s="99">
        <f>SUM(C27:C28)</f>
        <v>27519</v>
      </c>
    </row>
    <row r="27" s="88" customFormat="1" customHeight="1" spans="1:3">
      <c r="A27" s="62">
        <v>1021201</v>
      </c>
      <c r="B27" s="62" t="s">
        <v>1747</v>
      </c>
      <c r="C27" s="99">
        <v>8935</v>
      </c>
    </row>
    <row r="28" s="88" customFormat="1" customHeight="1" spans="1:3">
      <c r="A28" s="62">
        <v>1021202</v>
      </c>
      <c r="B28" s="62" t="s">
        <v>1748</v>
      </c>
      <c r="C28" s="99">
        <v>18584</v>
      </c>
    </row>
    <row r="29" s="88" customFormat="1" customHeight="1" spans="1:3">
      <c r="A29" s="62">
        <v>110</v>
      </c>
      <c r="B29" s="62" t="s">
        <v>1749</v>
      </c>
      <c r="C29" s="99">
        <f>C30+C32</f>
        <v>41788</v>
      </c>
    </row>
    <row r="30" s="88" customFormat="1" customHeight="1" spans="1:3">
      <c r="A30" s="62">
        <v>11008</v>
      </c>
      <c r="B30" s="39" t="s">
        <v>1750</v>
      </c>
      <c r="C30" s="99">
        <v>34103</v>
      </c>
    </row>
    <row r="31" s="88" customFormat="1" customHeight="1" spans="1:3">
      <c r="A31" s="62">
        <v>1100803</v>
      </c>
      <c r="B31" s="39" t="s">
        <v>1751</v>
      </c>
      <c r="C31" s="99">
        <v>34103</v>
      </c>
    </row>
    <row r="32" s="88" customFormat="1" customHeight="1" spans="1:3">
      <c r="A32" s="62">
        <v>11014</v>
      </c>
      <c r="B32" s="39" t="s">
        <v>1752</v>
      </c>
      <c r="C32" s="99">
        <f>SUM(C33:C34)</f>
        <v>7685</v>
      </c>
    </row>
    <row r="33" s="88" customFormat="1" customHeight="1" spans="1:3">
      <c r="A33" s="62">
        <v>1101401</v>
      </c>
      <c r="B33" s="39" t="s">
        <v>1753</v>
      </c>
      <c r="C33" s="63">
        <v>5880</v>
      </c>
    </row>
    <row r="34" s="88" customFormat="1" customHeight="1" spans="1:3">
      <c r="A34" s="62">
        <v>1101401</v>
      </c>
      <c r="B34" s="39" t="s">
        <v>1754</v>
      </c>
      <c r="C34" s="63">
        <v>1805</v>
      </c>
    </row>
    <row r="35" s="89" customFormat="1" customHeight="1" spans="1:3">
      <c r="A35" s="71" t="s">
        <v>1755</v>
      </c>
      <c r="B35" s="72"/>
      <c r="C35" s="99">
        <f>C5+C29</f>
        <v>167476</v>
      </c>
    </row>
  </sheetData>
  <mergeCells count="2">
    <mergeCell ref="A2:C2"/>
    <mergeCell ref="A35:B35"/>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5"/>
  <sheetViews>
    <sheetView workbookViewId="0">
      <selection activeCell="A4" sqref="$A4:$XFD30"/>
    </sheetView>
  </sheetViews>
  <sheetFormatPr defaultColWidth="7" defaultRowHeight="25.5" customHeight="1"/>
  <cols>
    <col min="1" max="1" width="15.625" style="48" customWidth="1"/>
    <col min="2" max="2" width="46.625" style="45" customWidth="1"/>
    <col min="3" max="3" width="13" style="49" customWidth="1"/>
    <col min="4" max="4" width="10.375" style="45" hidden="1" customWidth="1"/>
    <col min="5" max="5" width="9.625" style="50" hidden="1" customWidth="1"/>
    <col min="6" max="6" width="8.125" style="50" hidden="1" customWidth="1"/>
    <col min="7" max="7" width="9.625" style="51" hidden="1" customWidth="1"/>
    <col min="8" max="8" width="17.5" style="51" hidden="1" customWidth="1"/>
    <col min="9" max="9" width="12.5" style="52" hidden="1" customWidth="1"/>
    <col min="10" max="10" width="7" style="53" hidden="1" customWidth="1"/>
    <col min="11" max="12" width="7" style="50" hidden="1" customWidth="1"/>
    <col min="13" max="13" width="13.875" style="50" hidden="1" customWidth="1"/>
    <col min="14" max="14" width="7.875" style="50" hidden="1" customWidth="1"/>
    <col min="15" max="15" width="9.5" style="50" hidden="1" customWidth="1"/>
    <col min="16" max="16" width="6.875" style="50" hidden="1" customWidth="1"/>
    <col min="17" max="17" width="9" style="50" hidden="1" customWidth="1"/>
    <col min="18" max="18" width="5.875" style="50" hidden="1" customWidth="1"/>
    <col min="19" max="19" width="5.25" style="50" hidden="1" customWidth="1"/>
    <col min="20" max="20" width="6.5" style="50" hidden="1" customWidth="1"/>
    <col min="21" max="22" width="7" style="50" hidden="1" customWidth="1"/>
    <col min="23" max="23" width="10.625" style="50" hidden="1" customWidth="1"/>
    <col min="24" max="24" width="10.5" style="50" hidden="1" customWidth="1"/>
    <col min="25" max="25" width="7" style="50" hidden="1" customWidth="1"/>
    <col min="26" max="16384" width="7" style="50"/>
  </cols>
  <sheetData>
    <row r="1" customHeight="1" spans="1:1">
      <c r="A1" s="54" t="s">
        <v>1756</v>
      </c>
    </row>
    <row r="2" customHeight="1" spans="1:9">
      <c r="A2" s="55" t="s">
        <v>1757</v>
      </c>
      <c r="B2" s="56"/>
      <c r="C2" s="57"/>
      <c r="G2" s="50"/>
      <c r="H2" s="50"/>
      <c r="I2" s="50"/>
    </row>
    <row r="3" s="45" customFormat="1" customHeight="1" spans="1:13">
      <c r="A3" s="48"/>
      <c r="C3" s="58" t="s">
        <v>1724</v>
      </c>
      <c r="E3" s="45">
        <v>12.11</v>
      </c>
      <c r="G3" s="45">
        <v>12.22</v>
      </c>
      <c r="J3" s="73"/>
      <c r="M3" s="45">
        <v>1.2</v>
      </c>
    </row>
    <row r="4" s="45" customFormat="1" customHeight="1" spans="1:15">
      <c r="A4" s="59" t="s">
        <v>1681</v>
      </c>
      <c r="B4" s="37" t="s">
        <v>72</v>
      </c>
      <c r="C4" s="60" t="s">
        <v>4</v>
      </c>
      <c r="G4" s="61" t="s">
        <v>1654</v>
      </c>
      <c r="H4" s="61" t="s">
        <v>1655</v>
      </c>
      <c r="I4" s="61" t="s">
        <v>1656</v>
      </c>
      <c r="J4" s="73"/>
      <c r="M4" s="61" t="s">
        <v>1654</v>
      </c>
      <c r="N4" s="74" t="s">
        <v>1655</v>
      </c>
      <c r="O4" s="61" t="s">
        <v>1656</v>
      </c>
    </row>
    <row r="5" s="46" customFormat="1" customHeight="1" spans="1:25">
      <c r="A5" s="62">
        <v>209</v>
      </c>
      <c r="B5" s="62" t="s">
        <v>593</v>
      </c>
      <c r="C5" s="63">
        <f>C6+C10+C13+C16+C20</f>
        <v>97850</v>
      </c>
      <c r="D5" s="64"/>
      <c r="E5" s="64">
        <v>7616.62</v>
      </c>
      <c r="G5" s="65" t="s">
        <v>1758</v>
      </c>
      <c r="H5" s="65" t="s">
        <v>1759</v>
      </c>
      <c r="I5" s="75">
        <v>7616.62</v>
      </c>
      <c r="J5" s="76">
        <f t="shared" ref="J5:J13" si="0">G5-A5</f>
        <v>19892</v>
      </c>
      <c r="K5" s="64">
        <f t="shared" ref="K5:K13" si="1">I5-C5</f>
        <v>-90233.38</v>
      </c>
      <c r="L5" s="64"/>
      <c r="M5" s="65" t="s">
        <v>1758</v>
      </c>
      <c r="N5" s="65" t="s">
        <v>1759</v>
      </c>
      <c r="O5" s="75">
        <v>7749.58</v>
      </c>
      <c r="P5" s="76">
        <f t="shared" ref="P5:P13" si="2">M5-A5</f>
        <v>19892</v>
      </c>
      <c r="Q5" s="64">
        <f t="shared" ref="Q5:Q13" si="3">O5-C5</f>
        <v>-90100.42</v>
      </c>
      <c r="U5" s="80" t="s">
        <v>1758</v>
      </c>
      <c r="V5" s="80" t="s">
        <v>1759</v>
      </c>
      <c r="W5" s="81">
        <v>8475.47</v>
      </c>
      <c r="X5" s="46">
        <f t="shared" ref="X5:X13" si="4">C5-W5</f>
        <v>89374.53</v>
      </c>
      <c r="Y5" s="46">
        <f t="shared" ref="Y5:Y13" si="5">U5-A5</f>
        <v>19892</v>
      </c>
    </row>
    <row r="6" s="47" customFormat="1" customHeight="1" spans="1:25">
      <c r="A6" s="62">
        <v>20901</v>
      </c>
      <c r="B6" s="62" t="s">
        <v>1760</v>
      </c>
      <c r="C6" s="63">
        <f>SUM(C7:C9)</f>
        <v>42040</v>
      </c>
      <c r="D6" s="66"/>
      <c r="E6" s="66">
        <v>3922.87</v>
      </c>
      <c r="G6" s="67" t="s">
        <v>1761</v>
      </c>
      <c r="H6" s="67" t="s">
        <v>1762</v>
      </c>
      <c r="I6" s="77">
        <v>3922.87</v>
      </c>
      <c r="J6" s="78">
        <f t="shared" si="0"/>
        <v>1989200</v>
      </c>
      <c r="K6" s="66">
        <f t="shared" si="1"/>
        <v>-38117.13</v>
      </c>
      <c r="L6" s="66">
        <v>750</v>
      </c>
      <c r="M6" s="67" t="s">
        <v>1761</v>
      </c>
      <c r="N6" s="67" t="s">
        <v>1762</v>
      </c>
      <c r="O6" s="77">
        <v>4041.81</v>
      </c>
      <c r="P6" s="78">
        <f t="shared" si="2"/>
        <v>1989200</v>
      </c>
      <c r="Q6" s="66">
        <f t="shared" si="3"/>
        <v>-37998.19</v>
      </c>
      <c r="U6" s="82" t="s">
        <v>1761</v>
      </c>
      <c r="V6" s="82" t="s">
        <v>1762</v>
      </c>
      <c r="W6" s="83">
        <v>4680.94</v>
      </c>
      <c r="X6" s="47">
        <f t="shared" si="4"/>
        <v>37359.06</v>
      </c>
      <c r="Y6" s="47">
        <f t="shared" si="5"/>
        <v>1989200</v>
      </c>
    </row>
    <row r="7" s="45" customFormat="1" customHeight="1" spans="1:25">
      <c r="A7" s="62">
        <v>2090101</v>
      </c>
      <c r="B7" s="62" t="s">
        <v>1763</v>
      </c>
      <c r="C7" s="63">
        <v>40236</v>
      </c>
      <c r="D7" s="68"/>
      <c r="E7" s="68">
        <v>135.6</v>
      </c>
      <c r="G7" s="69" t="s">
        <v>1660</v>
      </c>
      <c r="H7" s="69" t="s">
        <v>1661</v>
      </c>
      <c r="I7" s="79">
        <v>135.6</v>
      </c>
      <c r="J7" s="73">
        <f t="shared" si="0"/>
        <v>-79902</v>
      </c>
      <c r="K7" s="70">
        <f t="shared" si="1"/>
        <v>-40100.4</v>
      </c>
      <c r="L7" s="70"/>
      <c r="M7" s="69" t="s">
        <v>1660</v>
      </c>
      <c r="N7" s="69" t="s">
        <v>1661</v>
      </c>
      <c r="O7" s="79">
        <v>135.6</v>
      </c>
      <c r="P7" s="73">
        <f t="shared" si="2"/>
        <v>-79902</v>
      </c>
      <c r="Q7" s="70">
        <f t="shared" si="3"/>
        <v>-40100.4</v>
      </c>
      <c r="U7" s="84" t="s">
        <v>1660</v>
      </c>
      <c r="V7" s="84" t="s">
        <v>1661</v>
      </c>
      <c r="W7" s="85">
        <v>135.6</v>
      </c>
      <c r="X7" s="45">
        <f t="shared" si="4"/>
        <v>40100.4</v>
      </c>
      <c r="Y7" s="45">
        <f t="shared" si="5"/>
        <v>-79902</v>
      </c>
    </row>
    <row r="8" s="45" customFormat="1" customHeight="1" spans="1:25">
      <c r="A8" s="62">
        <v>2090103</v>
      </c>
      <c r="B8" s="62" t="s">
        <v>1764</v>
      </c>
      <c r="C8" s="63">
        <v>1394</v>
      </c>
      <c r="D8" s="70"/>
      <c r="E8" s="70">
        <v>7616.62</v>
      </c>
      <c r="G8" s="69" t="s">
        <v>1758</v>
      </c>
      <c r="H8" s="69" t="s">
        <v>1759</v>
      </c>
      <c r="I8" s="79">
        <v>7616.62</v>
      </c>
      <c r="J8" s="73">
        <f t="shared" ref="J8:J10" si="6">G8-A8</f>
        <v>-2070002</v>
      </c>
      <c r="K8" s="70">
        <f t="shared" ref="K8:K10" si="7">I8-C8</f>
        <v>6222.62</v>
      </c>
      <c r="L8" s="70"/>
      <c r="M8" s="69" t="s">
        <v>1758</v>
      </c>
      <c r="N8" s="69" t="s">
        <v>1759</v>
      </c>
      <c r="O8" s="79">
        <v>7749.58</v>
      </c>
      <c r="P8" s="73">
        <f t="shared" ref="P8:P10" si="8">M8-A8</f>
        <v>-2070002</v>
      </c>
      <c r="Q8" s="70">
        <f t="shared" ref="Q8:Q10" si="9">O8-C8</f>
        <v>6355.58</v>
      </c>
      <c r="U8" s="84" t="s">
        <v>1758</v>
      </c>
      <c r="V8" s="84" t="s">
        <v>1759</v>
      </c>
      <c r="W8" s="85">
        <v>8475.47</v>
      </c>
      <c r="X8" s="45">
        <f t="shared" ref="X8:X10" si="10">C8-W8</f>
        <v>-7081.47</v>
      </c>
      <c r="Y8" s="45">
        <f t="shared" ref="Y8:Y10" si="11">U8-A8</f>
        <v>-2070002</v>
      </c>
    </row>
    <row r="9" s="45" customFormat="1" customHeight="1" spans="1:25">
      <c r="A9" s="62">
        <v>2090199</v>
      </c>
      <c r="B9" s="62" t="s">
        <v>1765</v>
      </c>
      <c r="C9" s="63">
        <v>410</v>
      </c>
      <c r="D9" s="70"/>
      <c r="E9" s="70">
        <v>3922.87</v>
      </c>
      <c r="G9" s="69" t="s">
        <v>1761</v>
      </c>
      <c r="H9" s="69" t="s">
        <v>1762</v>
      </c>
      <c r="I9" s="79">
        <v>3922.87</v>
      </c>
      <c r="J9" s="73">
        <f t="shared" si="6"/>
        <v>-80098</v>
      </c>
      <c r="K9" s="70">
        <f t="shared" si="7"/>
        <v>3512.87</v>
      </c>
      <c r="L9" s="70">
        <v>750</v>
      </c>
      <c r="M9" s="69" t="s">
        <v>1761</v>
      </c>
      <c r="N9" s="69" t="s">
        <v>1762</v>
      </c>
      <c r="O9" s="79">
        <v>4041.81</v>
      </c>
      <c r="P9" s="73">
        <f t="shared" si="8"/>
        <v>-80098</v>
      </c>
      <c r="Q9" s="70">
        <f t="shared" si="9"/>
        <v>3631.81</v>
      </c>
      <c r="U9" s="84" t="s">
        <v>1761</v>
      </c>
      <c r="V9" s="84" t="s">
        <v>1762</v>
      </c>
      <c r="W9" s="85">
        <v>4680.94</v>
      </c>
      <c r="X9" s="45">
        <f t="shared" si="10"/>
        <v>-4270.94</v>
      </c>
      <c r="Y9" s="45">
        <f t="shared" si="11"/>
        <v>-80098</v>
      </c>
    </row>
    <row r="10" s="45" customFormat="1" customHeight="1" spans="1:25">
      <c r="A10" s="62">
        <v>20903</v>
      </c>
      <c r="B10" s="62" t="s">
        <v>1766</v>
      </c>
      <c r="C10" s="63">
        <f>SUM(C11:C12)</f>
        <v>13521</v>
      </c>
      <c r="D10" s="68"/>
      <c r="E10" s="68">
        <v>135.6</v>
      </c>
      <c r="G10" s="69" t="s">
        <v>1660</v>
      </c>
      <c r="H10" s="69" t="s">
        <v>1661</v>
      </c>
      <c r="I10" s="79">
        <v>135.6</v>
      </c>
      <c r="J10" s="73">
        <f t="shared" si="6"/>
        <v>1989296</v>
      </c>
      <c r="K10" s="70">
        <f t="shared" si="7"/>
        <v>-13385.4</v>
      </c>
      <c r="L10" s="70"/>
      <c r="M10" s="69" t="s">
        <v>1660</v>
      </c>
      <c r="N10" s="69" t="s">
        <v>1661</v>
      </c>
      <c r="O10" s="79">
        <v>135.6</v>
      </c>
      <c r="P10" s="73">
        <f t="shared" si="8"/>
        <v>1989296</v>
      </c>
      <c r="Q10" s="70">
        <f t="shared" si="9"/>
        <v>-13385.4</v>
      </c>
      <c r="U10" s="84" t="s">
        <v>1660</v>
      </c>
      <c r="V10" s="84" t="s">
        <v>1661</v>
      </c>
      <c r="W10" s="85">
        <v>135.6</v>
      </c>
      <c r="X10" s="45">
        <f t="shared" si="10"/>
        <v>13385.4</v>
      </c>
      <c r="Y10" s="45">
        <f t="shared" si="11"/>
        <v>1989296</v>
      </c>
    </row>
    <row r="11" s="45" customFormat="1" customHeight="1" spans="1:25">
      <c r="A11" s="62">
        <v>2090301</v>
      </c>
      <c r="B11" s="62" t="s">
        <v>1767</v>
      </c>
      <c r="C11" s="63">
        <v>9347</v>
      </c>
      <c r="D11" s="70"/>
      <c r="E11" s="70">
        <v>7616.62</v>
      </c>
      <c r="G11" s="69" t="s">
        <v>1758</v>
      </c>
      <c r="H11" s="69" t="s">
        <v>1759</v>
      </c>
      <c r="I11" s="79">
        <v>7616.62</v>
      </c>
      <c r="J11" s="73">
        <f t="shared" si="0"/>
        <v>-2070200</v>
      </c>
      <c r="K11" s="70">
        <f t="shared" si="1"/>
        <v>-1730.38</v>
      </c>
      <c r="L11" s="70"/>
      <c r="M11" s="69" t="s">
        <v>1758</v>
      </c>
      <c r="N11" s="69" t="s">
        <v>1759</v>
      </c>
      <c r="O11" s="79">
        <v>7749.58</v>
      </c>
      <c r="P11" s="73">
        <f t="shared" si="2"/>
        <v>-2070200</v>
      </c>
      <c r="Q11" s="70">
        <f t="shared" si="3"/>
        <v>-1597.42</v>
      </c>
      <c r="U11" s="84" t="s">
        <v>1758</v>
      </c>
      <c r="V11" s="84" t="s">
        <v>1759</v>
      </c>
      <c r="W11" s="85">
        <v>8475.47</v>
      </c>
      <c r="X11" s="45">
        <f t="shared" si="4"/>
        <v>871.530000000001</v>
      </c>
      <c r="Y11" s="45">
        <f t="shared" si="5"/>
        <v>-2070200</v>
      </c>
    </row>
    <row r="12" s="45" customFormat="1" customHeight="1" spans="1:25">
      <c r="A12" s="62">
        <v>2090302</v>
      </c>
      <c r="B12" s="62" t="s">
        <v>1768</v>
      </c>
      <c r="C12" s="63">
        <v>4174</v>
      </c>
      <c r="D12" s="70"/>
      <c r="E12" s="70">
        <v>3922.87</v>
      </c>
      <c r="G12" s="69" t="s">
        <v>1761</v>
      </c>
      <c r="H12" s="69" t="s">
        <v>1762</v>
      </c>
      <c r="I12" s="79">
        <v>3922.87</v>
      </c>
      <c r="J12" s="73">
        <f t="shared" si="0"/>
        <v>-80201</v>
      </c>
      <c r="K12" s="70">
        <f t="shared" si="1"/>
        <v>-251.13</v>
      </c>
      <c r="L12" s="70">
        <v>750</v>
      </c>
      <c r="M12" s="69" t="s">
        <v>1761</v>
      </c>
      <c r="N12" s="69" t="s">
        <v>1762</v>
      </c>
      <c r="O12" s="79">
        <v>4041.81</v>
      </c>
      <c r="P12" s="73">
        <f t="shared" si="2"/>
        <v>-80201</v>
      </c>
      <c r="Q12" s="70">
        <f t="shared" si="3"/>
        <v>-132.19</v>
      </c>
      <c r="U12" s="84" t="s">
        <v>1761</v>
      </c>
      <c r="V12" s="84" t="s">
        <v>1762</v>
      </c>
      <c r="W12" s="85">
        <v>4680.94</v>
      </c>
      <c r="X12" s="45">
        <f t="shared" si="4"/>
        <v>-506.94</v>
      </c>
      <c r="Y12" s="45">
        <f t="shared" si="5"/>
        <v>-80201</v>
      </c>
    </row>
    <row r="13" s="45" customFormat="1" customHeight="1" spans="1:25">
      <c r="A13" s="62">
        <v>20905</v>
      </c>
      <c r="B13" s="62" t="s">
        <v>1769</v>
      </c>
      <c r="C13" s="63">
        <f>SUM(C14:C15)</f>
        <v>740</v>
      </c>
      <c r="D13" s="68"/>
      <c r="E13" s="68">
        <v>135.6</v>
      </c>
      <c r="G13" s="69" t="s">
        <v>1660</v>
      </c>
      <c r="H13" s="69" t="s">
        <v>1661</v>
      </c>
      <c r="I13" s="79">
        <v>135.6</v>
      </c>
      <c r="J13" s="73">
        <f t="shared" si="0"/>
        <v>1989294</v>
      </c>
      <c r="K13" s="70">
        <f t="shared" si="1"/>
        <v>-604.4</v>
      </c>
      <c r="L13" s="70"/>
      <c r="M13" s="69" t="s">
        <v>1660</v>
      </c>
      <c r="N13" s="69" t="s">
        <v>1661</v>
      </c>
      <c r="O13" s="79">
        <v>135.6</v>
      </c>
      <c r="P13" s="73">
        <f t="shared" si="2"/>
        <v>1989294</v>
      </c>
      <c r="Q13" s="70">
        <f t="shared" si="3"/>
        <v>-604.4</v>
      </c>
      <c r="U13" s="84" t="s">
        <v>1660</v>
      </c>
      <c r="V13" s="84" t="s">
        <v>1661</v>
      </c>
      <c r="W13" s="85">
        <v>135.6</v>
      </c>
      <c r="X13" s="45">
        <f t="shared" si="4"/>
        <v>604.4</v>
      </c>
      <c r="Y13" s="45">
        <f t="shared" si="5"/>
        <v>1989294</v>
      </c>
    </row>
    <row r="14" s="45" customFormat="1" customHeight="1" spans="1:25">
      <c r="A14" s="62">
        <v>2090501</v>
      </c>
      <c r="B14" s="62" t="s">
        <v>1770</v>
      </c>
      <c r="C14" s="63">
        <v>166</v>
      </c>
      <c r="D14" s="70"/>
      <c r="E14" s="70">
        <v>7616.62</v>
      </c>
      <c r="G14" s="69" t="s">
        <v>1758</v>
      </c>
      <c r="H14" s="69" t="s">
        <v>1759</v>
      </c>
      <c r="I14" s="79">
        <v>7616.62</v>
      </c>
      <c r="J14" s="73">
        <f t="shared" ref="J14:J18" si="12">G14-A14</f>
        <v>-2070400</v>
      </c>
      <c r="K14" s="70">
        <f t="shared" ref="K14:K18" si="13">I14-C14</f>
        <v>7450.62</v>
      </c>
      <c r="L14" s="70"/>
      <c r="M14" s="69" t="s">
        <v>1758</v>
      </c>
      <c r="N14" s="69" t="s">
        <v>1759</v>
      </c>
      <c r="O14" s="79">
        <v>7749.58</v>
      </c>
      <c r="P14" s="73">
        <f t="shared" ref="P14:P18" si="14">M14-A14</f>
        <v>-2070400</v>
      </c>
      <c r="Q14" s="70">
        <f t="shared" ref="Q14:Q18" si="15">O14-C14</f>
        <v>7583.58</v>
      </c>
      <c r="U14" s="84" t="s">
        <v>1758</v>
      </c>
      <c r="V14" s="84" t="s">
        <v>1759</v>
      </c>
      <c r="W14" s="85">
        <v>8475.47</v>
      </c>
      <c r="X14" s="45">
        <f t="shared" ref="X14:X18" si="16">C14-W14</f>
        <v>-8309.47</v>
      </c>
      <c r="Y14" s="45">
        <f t="shared" ref="Y14:Y18" si="17">U14-A14</f>
        <v>-2070400</v>
      </c>
    </row>
    <row r="15" s="45" customFormat="1" customHeight="1" spans="1:25">
      <c r="A15" s="62">
        <v>2090502</v>
      </c>
      <c r="B15" s="62" t="s">
        <v>1771</v>
      </c>
      <c r="C15" s="63">
        <v>574</v>
      </c>
      <c r="D15" s="70"/>
      <c r="E15" s="70">
        <v>3922.87</v>
      </c>
      <c r="G15" s="69" t="s">
        <v>1761</v>
      </c>
      <c r="H15" s="69" t="s">
        <v>1762</v>
      </c>
      <c r="I15" s="79">
        <v>3922.87</v>
      </c>
      <c r="J15" s="73">
        <f t="shared" si="12"/>
        <v>-80401</v>
      </c>
      <c r="K15" s="70">
        <f t="shared" si="13"/>
        <v>3348.87</v>
      </c>
      <c r="L15" s="70">
        <v>750</v>
      </c>
      <c r="M15" s="69" t="s">
        <v>1761</v>
      </c>
      <c r="N15" s="69" t="s">
        <v>1762</v>
      </c>
      <c r="O15" s="79">
        <v>4041.81</v>
      </c>
      <c r="P15" s="73">
        <f t="shared" si="14"/>
        <v>-80401</v>
      </c>
      <c r="Q15" s="70">
        <f t="shared" si="15"/>
        <v>3467.81</v>
      </c>
      <c r="U15" s="84" t="s">
        <v>1761</v>
      </c>
      <c r="V15" s="84" t="s">
        <v>1762</v>
      </c>
      <c r="W15" s="85">
        <v>4680.94</v>
      </c>
      <c r="X15" s="45">
        <f t="shared" si="16"/>
        <v>-4106.94</v>
      </c>
      <c r="Y15" s="45">
        <f t="shared" si="17"/>
        <v>-80401</v>
      </c>
    </row>
    <row r="16" s="45" customFormat="1" customHeight="1" spans="1:25">
      <c r="A16" s="62">
        <v>20910</v>
      </c>
      <c r="B16" s="62" t="s">
        <v>1772</v>
      </c>
      <c r="C16" s="63">
        <f>SUM(C17:C19)</f>
        <v>6029</v>
      </c>
      <c r="D16" s="68"/>
      <c r="E16" s="68">
        <v>135.6</v>
      </c>
      <c r="G16" s="69" t="s">
        <v>1660</v>
      </c>
      <c r="H16" s="69" t="s">
        <v>1661</v>
      </c>
      <c r="I16" s="79">
        <v>135.6</v>
      </c>
      <c r="J16" s="73">
        <f t="shared" si="12"/>
        <v>1989289</v>
      </c>
      <c r="K16" s="70">
        <f t="shared" si="13"/>
        <v>-5893.4</v>
      </c>
      <c r="L16" s="70"/>
      <c r="M16" s="69" t="s">
        <v>1660</v>
      </c>
      <c r="N16" s="69" t="s">
        <v>1661</v>
      </c>
      <c r="O16" s="79">
        <v>135.6</v>
      </c>
      <c r="P16" s="73">
        <f t="shared" si="14"/>
        <v>1989289</v>
      </c>
      <c r="Q16" s="70">
        <f t="shared" si="15"/>
        <v>-5893.4</v>
      </c>
      <c r="U16" s="84" t="s">
        <v>1660</v>
      </c>
      <c r="V16" s="84" t="s">
        <v>1661</v>
      </c>
      <c r="W16" s="85">
        <v>135.6</v>
      </c>
      <c r="X16" s="45">
        <f t="shared" si="16"/>
        <v>5893.4</v>
      </c>
      <c r="Y16" s="45">
        <f t="shared" si="17"/>
        <v>1989289</v>
      </c>
    </row>
    <row r="17" s="45" customFormat="1" customHeight="1" spans="1:25">
      <c r="A17" s="62">
        <v>2091001</v>
      </c>
      <c r="B17" s="62" t="s">
        <v>1773</v>
      </c>
      <c r="C17" s="63">
        <v>5184</v>
      </c>
      <c r="D17" s="70"/>
      <c r="E17" s="70">
        <v>7616.62</v>
      </c>
      <c r="G17" s="69" t="s">
        <v>1758</v>
      </c>
      <c r="H17" s="69" t="s">
        <v>1759</v>
      </c>
      <c r="I17" s="79">
        <v>7616.62</v>
      </c>
      <c r="J17" s="73">
        <f t="shared" si="12"/>
        <v>-2070900</v>
      </c>
      <c r="K17" s="70">
        <f t="shared" si="13"/>
        <v>2432.62</v>
      </c>
      <c r="L17" s="70"/>
      <c r="M17" s="69" t="s">
        <v>1758</v>
      </c>
      <c r="N17" s="69" t="s">
        <v>1759</v>
      </c>
      <c r="O17" s="79">
        <v>7749.58</v>
      </c>
      <c r="P17" s="73">
        <f t="shared" si="14"/>
        <v>-2070900</v>
      </c>
      <c r="Q17" s="70">
        <f t="shared" si="15"/>
        <v>2565.58</v>
      </c>
      <c r="U17" s="84" t="s">
        <v>1758</v>
      </c>
      <c r="V17" s="84" t="s">
        <v>1759</v>
      </c>
      <c r="W17" s="85">
        <v>8475.47</v>
      </c>
      <c r="X17" s="45">
        <f t="shared" si="16"/>
        <v>-3291.47</v>
      </c>
      <c r="Y17" s="45">
        <f t="shared" si="17"/>
        <v>-2070900</v>
      </c>
    </row>
    <row r="18" s="45" customFormat="1" customHeight="1" spans="1:25">
      <c r="A18" s="62">
        <v>2091002</v>
      </c>
      <c r="B18" s="62" t="s">
        <v>1774</v>
      </c>
      <c r="C18" s="63">
        <v>843</v>
      </c>
      <c r="D18" s="70"/>
      <c r="E18" s="70">
        <v>3922.87</v>
      </c>
      <c r="G18" s="69" t="s">
        <v>1761</v>
      </c>
      <c r="H18" s="69" t="s">
        <v>1762</v>
      </c>
      <c r="I18" s="79">
        <v>3922.87</v>
      </c>
      <c r="J18" s="73">
        <f t="shared" si="12"/>
        <v>-80901</v>
      </c>
      <c r="K18" s="70">
        <f t="shared" si="13"/>
        <v>3079.87</v>
      </c>
      <c r="L18" s="70">
        <v>750</v>
      </c>
      <c r="M18" s="69" t="s">
        <v>1761</v>
      </c>
      <c r="N18" s="69" t="s">
        <v>1762</v>
      </c>
      <c r="O18" s="79">
        <v>4041.81</v>
      </c>
      <c r="P18" s="73">
        <f t="shared" si="14"/>
        <v>-80901</v>
      </c>
      <c r="Q18" s="70">
        <f t="shared" si="15"/>
        <v>3198.81</v>
      </c>
      <c r="U18" s="84" t="s">
        <v>1761</v>
      </c>
      <c r="V18" s="84" t="s">
        <v>1762</v>
      </c>
      <c r="W18" s="85">
        <v>4680.94</v>
      </c>
      <c r="X18" s="45">
        <f t="shared" si="16"/>
        <v>-3837.94</v>
      </c>
      <c r="Y18" s="45">
        <f t="shared" si="17"/>
        <v>-80901</v>
      </c>
    </row>
    <row r="19" s="45" customFormat="1" customHeight="1" spans="1:24">
      <c r="A19" s="62">
        <v>2091099</v>
      </c>
      <c r="B19" s="62" t="s">
        <v>1775</v>
      </c>
      <c r="C19" s="63">
        <v>2</v>
      </c>
      <c r="G19" s="61" t="str">
        <f>""</f>
        <v/>
      </c>
      <c r="H19" s="61" t="str">
        <f>""</f>
        <v/>
      </c>
      <c r="I19" s="61" t="str">
        <f>""</f>
        <v/>
      </c>
      <c r="J19" s="73"/>
      <c r="M19" s="61" t="str">
        <f>""</f>
        <v/>
      </c>
      <c r="N19" s="74" t="str">
        <f>""</f>
        <v/>
      </c>
      <c r="O19" s="61" t="str">
        <f>""</f>
        <v/>
      </c>
      <c r="W19" s="86" t="e">
        <f>W20+#REF!+#REF!+#REF!+#REF!+#REF!+#REF!+#REF!+#REF!+#REF!+#REF!+#REF!+#REF!+#REF!+#REF!+#REF!+#REF!+#REF!+#REF!+#REF!+#REF!</f>
        <v>#REF!</v>
      </c>
      <c r="X19" s="86" t="e">
        <f>X20+#REF!+#REF!+#REF!+#REF!+#REF!+#REF!+#REF!+#REF!+#REF!+#REF!+#REF!+#REF!+#REF!+#REF!+#REF!+#REF!+#REF!+#REF!+#REF!+#REF!</f>
        <v>#REF!</v>
      </c>
    </row>
    <row r="20" s="45" customFormat="1" customHeight="1" spans="1:25">
      <c r="A20" s="62">
        <v>20911</v>
      </c>
      <c r="B20" s="62" t="s">
        <v>1776</v>
      </c>
      <c r="C20" s="63">
        <f>SUM(C21)</f>
        <v>35520</v>
      </c>
      <c r="G20" s="69"/>
      <c r="H20" s="69"/>
      <c r="I20" s="79"/>
      <c r="J20" s="73"/>
      <c r="Q20" s="70"/>
      <c r="U20" s="84" t="s">
        <v>1636</v>
      </c>
      <c r="V20" s="84" t="s">
        <v>1777</v>
      </c>
      <c r="W20" s="85">
        <v>19998</v>
      </c>
      <c r="X20" s="45">
        <f>C20-W20</f>
        <v>15522</v>
      </c>
      <c r="Y20" s="45">
        <f>U20-A20</f>
        <v>-20679</v>
      </c>
    </row>
    <row r="21" s="45" customFormat="1" customHeight="1" spans="1:25">
      <c r="A21" s="62">
        <v>2091101</v>
      </c>
      <c r="B21" s="62" t="s">
        <v>1778</v>
      </c>
      <c r="C21" s="63">
        <v>35520</v>
      </c>
      <c r="G21" s="69"/>
      <c r="H21" s="69"/>
      <c r="I21" s="79"/>
      <c r="J21" s="73"/>
      <c r="Q21" s="70"/>
      <c r="U21" s="84" t="s">
        <v>1639</v>
      </c>
      <c r="V21" s="84" t="s">
        <v>1779</v>
      </c>
      <c r="W21" s="85">
        <v>19998</v>
      </c>
      <c r="X21" s="45">
        <f>C21-W21</f>
        <v>15522</v>
      </c>
      <c r="Y21" s="45">
        <f>U21-A21</f>
        <v>-2067898</v>
      </c>
    </row>
    <row r="22" s="45" customFormat="1" customHeight="1" spans="1:25">
      <c r="A22" s="62">
        <v>230</v>
      </c>
      <c r="B22" s="62" t="s">
        <v>1360</v>
      </c>
      <c r="C22" s="63">
        <f>C23+C25</f>
        <v>69626</v>
      </c>
      <c r="G22" s="69"/>
      <c r="H22" s="69"/>
      <c r="I22" s="79"/>
      <c r="J22" s="73"/>
      <c r="Q22" s="70"/>
      <c r="U22" s="84" t="s">
        <v>1641</v>
      </c>
      <c r="V22" s="84" t="s">
        <v>1780</v>
      </c>
      <c r="W22" s="85">
        <v>19998</v>
      </c>
      <c r="X22" s="45">
        <f>C22-W22</f>
        <v>49628</v>
      </c>
      <c r="Y22" s="45">
        <f>U22-A22</f>
        <v>2320071</v>
      </c>
    </row>
    <row r="23" s="45" customFormat="1" customHeight="1" spans="1:17">
      <c r="A23" s="62">
        <v>23009</v>
      </c>
      <c r="B23" s="62" t="s">
        <v>1781</v>
      </c>
      <c r="C23" s="63">
        <f>C24</f>
        <v>41581</v>
      </c>
      <c r="G23" s="69"/>
      <c r="H23" s="69"/>
      <c r="I23" s="79"/>
      <c r="J23" s="73"/>
      <c r="Q23" s="70"/>
    </row>
    <row r="24" s="45" customFormat="1" customHeight="1" spans="1:17">
      <c r="A24" s="62">
        <v>2300903</v>
      </c>
      <c r="B24" s="62" t="s">
        <v>1782</v>
      </c>
      <c r="C24" s="63">
        <v>41581</v>
      </c>
      <c r="G24" s="69"/>
      <c r="H24" s="69"/>
      <c r="I24" s="79"/>
      <c r="J24" s="73"/>
      <c r="Q24" s="70"/>
    </row>
    <row r="25" s="45" customFormat="1" customHeight="1" spans="1:17">
      <c r="A25" s="62">
        <v>23014</v>
      </c>
      <c r="B25" s="39" t="s">
        <v>1783</v>
      </c>
      <c r="C25" s="63">
        <f>SUM(C26:C28)</f>
        <v>28045</v>
      </c>
      <c r="G25" s="69"/>
      <c r="H25" s="69"/>
      <c r="I25" s="79"/>
      <c r="J25" s="73"/>
      <c r="Q25" s="70"/>
    </row>
    <row r="26" s="45" customFormat="1" customHeight="1" spans="1:17">
      <c r="A26" s="62">
        <v>2301402</v>
      </c>
      <c r="B26" s="62" t="s">
        <v>1784</v>
      </c>
      <c r="C26" s="63">
        <v>506</v>
      </c>
      <c r="G26" s="69"/>
      <c r="H26" s="69"/>
      <c r="I26" s="79"/>
      <c r="J26" s="73"/>
      <c r="Q26" s="70"/>
    </row>
    <row r="27" s="45" customFormat="1" customHeight="1" spans="1:17">
      <c r="A27" s="62">
        <v>2301402</v>
      </c>
      <c r="B27" s="62" t="s">
        <v>1785</v>
      </c>
      <c r="C27" s="63">
        <v>27519</v>
      </c>
      <c r="G27" s="69"/>
      <c r="H27" s="69"/>
      <c r="I27" s="79"/>
      <c r="J27" s="73"/>
      <c r="Q27" s="70"/>
    </row>
    <row r="28" s="45" customFormat="1" customHeight="1" spans="1:17">
      <c r="A28" s="62">
        <v>2301402</v>
      </c>
      <c r="B28" s="62" t="s">
        <v>1786</v>
      </c>
      <c r="C28" s="63">
        <v>20</v>
      </c>
      <c r="G28" s="69"/>
      <c r="H28" s="69"/>
      <c r="I28" s="79"/>
      <c r="J28" s="73"/>
      <c r="Q28" s="70"/>
    </row>
    <row r="29" s="45" customFormat="1" customHeight="1" spans="1:25">
      <c r="A29" s="71" t="s">
        <v>68</v>
      </c>
      <c r="B29" s="72"/>
      <c r="C29" s="63">
        <f>C5+C22</f>
        <v>167476</v>
      </c>
      <c r="D29" s="70">
        <v>105429</v>
      </c>
      <c r="E29" s="49">
        <v>595734.14</v>
      </c>
      <c r="F29" s="45">
        <f>104401+13602</f>
        <v>118003</v>
      </c>
      <c r="G29" s="69" t="s">
        <v>1633</v>
      </c>
      <c r="H29" s="69" t="s">
        <v>1657</v>
      </c>
      <c r="I29" s="79">
        <v>596221.15</v>
      </c>
      <c r="J29" s="73" t="e">
        <f>G29-#REF!</f>
        <v>#REF!</v>
      </c>
      <c r="K29" s="70">
        <f>I29-C29</f>
        <v>428745.15</v>
      </c>
      <c r="L29" s="70">
        <v>75943</v>
      </c>
      <c r="M29" s="69" t="s">
        <v>1633</v>
      </c>
      <c r="N29" s="69" t="s">
        <v>1657</v>
      </c>
      <c r="O29" s="79">
        <v>643048.95</v>
      </c>
      <c r="P29" s="73" t="e">
        <f>M29-#REF!</f>
        <v>#REF!</v>
      </c>
      <c r="Q29" s="70">
        <f>O29-C29</f>
        <v>475572.95</v>
      </c>
      <c r="S29" s="45">
        <v>717759</v>
      </c>
      <c r="U29" s="84" t="s">
        <v>1633</v>
      </c>
      <c r="V29" s="84" t="s">
        <v>1657</v>
      </c>
      <c r="W29" s="85">
        <v>659380.53</v>
      </c>
      <c r="X29" s="45">
        <f>C29-W29</f>
        <v>-491904.53</v>
      </c>
      <c r="Y29" s="45" t="e">
        <f>U29-#REF!</f>
        <v>#REF!</v>
      </c>
    </row>
    <row r="30" s="45" customFormat="1" customHeight="1" spans="1:17">
      <c r="A30" s="48"/>
      <c r="C30" s="49"/>
      <c r="G30" s="69"/>
      <c r="H30" s="69"/>
      <c r="I30" s="79"/>
      <c r="J30" s="73"/>
      <c r="Q30" s="70"/>
    </row>
    <row r="31" customHeight="1" spans="17:17">
      <c r="Q31" s="87"/>
    </row>
    <row r="32" customHeight="1" spans="17:17">
      <c r="Q32" s="87"/>
    </row>
    <row r="33" customHeight="1" spans="17:17">
      <c r="Q33" s="87"/>
    </row>
    <row r="34" customHeight="1" spans="17:17">
      <c r="Q34" s="87"/>
    </row>
    <row r="35" customHeight="1" spans="17:17">
      <c r="Q35" s="87"/>
    </row>
  </sheetData>
  <mergeCells count="2">
    <mergeCell ref="A2:C2"/>
    <mergeCell ref="A29:B29"/>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I13" sqref="I13"/>
    </sheetView>
  </sheetViews>
  <sheetFormatPr defaultColWidth="9" defaultRowHeight="28.5" customHeight="1" outlineLevelCol="2"/>
  <cols>
    <col min="1" max="1" width="41.5" customWidth="1"/>
    <col min="2" max="3" width="16.75" customWidth="1"/>
  </cols>
  <sheetData>
    <row r="1" customHeight="1" spans="1:3">
      <c r="A1" s="32" t="s">
        <v>1787</v>
      </c>
      <c r="B1" s="33"/>
      <c r="C1" s="33"/>
    </row>
    <row r="2" customHeight="1" spans="1:3">
      <c r="A2" s="34" t="s">
        <v>1788</v>
      </c>
      <c r="B2" s="34"/>
      <c r="C2" s="34"/>
    </row>
    <row r="3" customHeight="1" spans="1:3">
      <c r="A3" s="35"/>
      <c r="B3" s="35"/>
      <c r="C3" s="36" t="s">
        <v>71</v>
      </c>
    </row>
    <row r="4" customHeight="1" spans="1:3">
      <c r="A4" s="37" t="s">
        <v>3</v>
      </c>
      <c r="B4" s="37" t="s">
        <v>4</v>
      </c>
      <c r="C4" s="38" t="s">
        <v>1789</v>
      </c>
    </row>
    <row r="5" customHeight="1" spans="1:3">
      <c r="A5" s="39" t="s">
        <v>1790</v>
      </c>
      <c r="B5" s="40"/>
      <c r="C5" s="40">
        <f>118500+2388</f>
        <v>120888</v>
      </c>
    </row>
    <row r="6" customHeight="1" spans="1:3">
      <c r="A6" s="41" t="s">
        <v>1791</v>
      </c>
      <c r="B6" s="42"/>
      <c r="C6" s="42">
        <v>175630</v>
      </c>
    </row>
    <row r="7" customHeight="1" spans="1:3">
      <c r="A7" s="43" t="s">
        <v>1792</v>
      </c>
      <c r="B7" s="44"/>
      <c r="C7" s="44">
        <v>25706</v>
      </c>
    </row>
    <row r="8" customHeight="1" spans="1:3">
      <c r="A8" s="43" t="s">
        <v>1793</v>
      </c>
      <c r="B8" s="44"/>
      <c r="C8" s="44">
        <f>31221+714</f>
        <v>31935</v>
      </c>
    </row>
    <row r="9" customHeight="1" spans="1:3">
      <c r="A9" s="43" t="s">
        <v>1794</v>
      </c>
      <c r="B9" s="44"/>
      <c r="C9" s="44">
        <f>112985+2388-714</f>
        <v>114659</v>
      </c>
    </row>
    <row r="10" customHeight="1" spans="1:3">
      <c r="A10" s="43" t="s">
        <v>1795</v>
      </c>
      <c r="B10" s="44">
        <v>5000</v>
      </c>
      <c r="C10" s="44"/>
    </row>
    <row r="11" customHeight="1" spans="1:3">
      <c r="A11" s="43" t="s">
        <v>1796</v>
      </c>
      <c r="B11" s="44">
        <v>180630</v>
      </c>
      <c r="C11" s="44"/>
    </row>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8"/>
  <sheetViews>
    <sheetView topLeftCell="A4" workbookViewId="0">
      <selection activeCell="D6" sqref="D6"/>
    </sheetView>
  </sheetViews>
  <sheetFormatPr defaultColWidth="7" defaultRowHeight="15"/>
  <cols>
    <col min="1" max="1" width="40.75" style="48" customWidth="1"/>
    <col min="2" max="2" width="21.75" style="49" customWidth="1"/>
    <col min="3" max="3" width="10.375" style="45" customWidth="1"/>
    <col min="4" max="4" width="9.625" style="50" customWidth="1"/>
    <col min="5" max="5" width="8.125" style="50" customWidth="1"/>
    <col min="6" max="6" width="9.625" style="51" customWidth="1"/>
    <col min="7" max="7" width="17.5" style="51" customWidth="1"/>
    <col min="8" max="8" width="12.5" style="52" customWidth="1"/>
    <col min="9" max="9" width="7" style="53" customWidth="1"/>
    <col min="10" max="11" width="7" style="50" customWidth="1"/>
    <col min="12" max="12" width="13.875" style="50" customWidth="1"/>
    <col min="13" max="13" width="7.875" style="50" customWidth="1"/>
    <col min="14" max="14" width="9.5" style="50" customWidth="1"/>
    <col min="15" max="15" width="6.875" style="50" customWidth="1"/>
    <col min="16" max="16" width="9" style="50" customWidth="1"/>
    <col min="17" max="17" width="5.875" style="50" customWidth="1"/>
    <col min="18" max="18" width="5.25" style="50" customWidth="1"/>
    <col min="19" max="19" width="6.5" style="50" customWidth="1"/>
    <col min="20" max="21" width="7" style="50" customWidth="1"/>
    <col min="22" max="22" width="10.625" style="50" customWidth="1"/>
    <col min="23" max="23" width="10.5" style="50" customWidth="1"/>
    <col min="24" max="24" width="7" style="50" customWidth="1"/>
    <col min="25" max="16384" width="7" style="50"/>
  </cols>
  <sheetData>
    <row r="1" ht="29.25" customHeight="1" spans="1:1">
      <c r="A1" s="54" t="s">
        <v>32</v>
      </c>
    </row>
    <row r="2" ht="39.75" customHeight="1" spans="1:8">
      <c r="A2" s="206" t="s">
        <v>33</v>
      </c>
      <c r="B2" s="206"/>
      <c r="F2" s="50"/>
      <c r="G2" s="50"/>
      <c r="H2" s="50"/>
    </row>
    <row r="3" s="45" customFormat="1" ht="24.75" customHeight="1" spans="1:9">
      <c r="A3" s="48"/>
      <c r="B3" s="137" t="s">
        <v>34</v>
      </c>
      <c r="I3" s="73"/>
    </row>
    <row r="4" s="45" customFormat="1" ht="24" customHeight="1" spans="1:14">
      <c r="A4" s="59" t="s">
        <v>3</v>
      </c>
      <c r="B4" s="60" t="s">
        <v>4</v>
      </c>
      <c r="F4" s="61"/>
      <c r="G4" s="61"/>
      <c r="H4" s="61"/>
      <c r="I4" s="73"/>
      <c r="L4" s="61"/>
      <c r="M4" s="74"/>
      <c r="N4" s="61"/>
    </row>
    <row r="5" s="48" customFormat="1" ht="24" customHeight="1" spans="1:22">
      <c r="A5" s="192" t="s">
        <v>35</v>
      </c>
      <c r="B5" s="191">
        <f>SUM(B6:B31)</f>
        <v>322794.1</v>
      </c>
      <c r="F5" s="149"/>
      <c r="G5" s="149"/>
      <c r="H5" s="149"/>
      <c r="L5" s="149"/>
      <c r="M5" s="149"/>
      <c r="N5" s="149"/>
      <c r="T5" s="153"/>
      <c r="U5" s="153"/>
      <c r="V5" s="153"/>
    </row>
    <row r="6" s="246" customFormat="1" ht="24" customHeight="1" spans="1:22">
      <c r="A6" s="248" t="s">
        <v>36</v>
      </c>
      <c r="B6" s="249">
        <v>39970.96</v>
      </c>
      <c r="F6" s="65"/>
      <c r="G6" s="65"/>
      <c r="H6" s="65"/>
      <c r="L6" s="65"/>
      <c r="M6" s="65"/>
      <c r="N6" s="65"/>
      <c r="T6" s="80"/>
      <c r="U6" s="80"/>
      <c r="V6" s="80"/>
    </row>
    <row r="7" s="247" customFormat="1" ht="24" customHeight="1" spans="1:22">
      <c r="A7" s="248" t="s">
        <v>37</v>
      </c>
      <c r="B7" s="249">
        <v>0</v>
      </c>
      <c r="F7" s="67"/>
      <c r="G7" s="67"/>
      <c r="H7" s="67"/>
      <c r="L7" s="67"/>
      <c r="M7" s="67"/>
      <c r="N7" s="67"/>
      <c r="T7" s="82"/>
      <c r="U7" s="82"/>
      <c r="V7" s="82"/>
    </row>
    <row r="8" s="45" customFormat="1" ht="24" customHeight="1" spans="1:22">
      <c r="A8" s="248" t="s">
        <v>38</v>
      </c>
      <c r="B8" s="249">
        <v>0</v>
      </c>
      <c r="C8" s="68"/>
      <c r="D8" s="68"/>
      <c r="F8" s="69"/>
      <c r="G8" s="69"/>
      <c r="H8" s="79"/>
      <c r="I8" s="73"/>
      <c r="J8" s="70"/>
      <c r="K8" s="70"/>
      <c r="L8" s="69"/>
      <c r="M8" s="69"/>
      <c r="N8" s="79"/>
      <c r="O8" s="73"/>
      <c r="P8" s="70"/>
      <c r="T8" s="84"/>
      <c r="U8" s="84"/>
      <c r="V8" s="85"/>
    </row>
    <row r="9" s="45" customFormat="1" ht="24" customHeight="1" spans="1:22">
      <c r="A9" s="248" t="s">
        <v>39</v>
      </c>
      <c r="B9" s="249">
        <v>6926.37</v>
      </c>
      <c r="C9" s="70"/>
      <c r="D9" s="49"/>
      <c r="F9" s="69"/>
      <c r="G9" s="69"/>
      <c r="H9" s="79"/>
      <c r="I9" s="73"/>
      <c r="J9" s="70"/>
      <c r="K9" s="70"/>
      <c r="L9" s="69"/>
      <c r="M9" s="69"/>
      <c r="N9" s="79"/>
      <c r="O9" s="73"/>
      <c r="P9" s="70"/>
      <c r="T9" s="84"/>
      <c r="U9" s="84"/>
      <c r="V9" s="85"/>
    </row>
    <row r="10" s="45" customFormat="1" ht="24" customHeight="1" spans="1:22">
      <c r="A10" s="248" t="s">
        <v>40</v>
      </c>
      <c r="B10" s="249">
        <v>89878.52</v>
      </c>
      <c r="C10" s="70"/>
      <c r="D10" s="70"/>
      <c r="F10" s="69"/>
      <c r="G10" s="69"/>
      <c r="H10" s="79"/>
      <c r="I10" s="73"/>
      <c r="J10" s="70"/>
      <c r="K10" s="70"/>
      <c r="L10" s="69"/>
      <c r="M10" s="69"/>
      <c r="N10" s="79"/>
      <c r="O10" s="73"/>
      <c r="P10" s="70"/>
      <c r="T10" s="84"/>
      <c r="U10" s="84"/>
      <c r="V10" s="85"/>
    </row>
    <row r="11" s="246" customFormat="1" ht="24" customHeight="1" spans="1:22">
      <c r="A11" s="248" t="s">
        <v>41</v>
      </c>
      <c r="B11" s="249">
        <v>363.09</v>
      </c>
      <c r="F11" s="65"/>
      <c r="G11" s="65"/>
      <c r="H11" s="65"/>
      <c r="L11" s="65"/>
      <c r="M11" s="65"/>
      <c r="N11" s="65"/>
      <c r="T11" s="80"/>
      <c r="U11" s="80"/>
      <c r="V11" s="80"/>
    </row>
    <row r="12" s="247" customFormat="1" ht="24" customHeight="1" spans="1:22">
      <c r="A12" s="248" t="s">
        <v>42</v>
      </c>
      <c r="B12" s="249">
        <v>1749.01</v>
      </c>
      <c r="C12" s="246"/>
      <c r="F12" s="67"/>
      <c r="G12" s="67"/>
      <c r="H12" s="67"/>
      <c r="L12" s="67"/>
      <c r="M12" s="67"/>
      <c r="N12" s="67"/>
      <c r="T12" s="82"/>
      <c r="U12" s="82"/>
      <c r="V12" s="82"/>
    </row>
    <row r="13" s="45" customFormat="1" ht="24" customHeight="1" spans="1:22">
      <c r="A13" s="248" t="s">
        <v>43</v>
      </c>
      <c r="B13" s="249">
        <v>17589.16</v>
      </c>
      <c r="C13" s="68"/>
      <c r="D13" s="68"/>
      <c r="F13" s="69"/>
      <c r="G13" s="69"/>
      <c r="H13" s="79"/>
      <c r="I13" s="73"/>
      <c r="J13" s="70"/>
      <c r="K13" s="70"/>
      <c r="L13" s="69"/>
      <c r="M13" s="69"/>
      <c r="N13" s="79"/>
      <c r="O13" s="73"/>
      <c r="P13" s="70"/>
      <c r="T13" s="84"/>
      <c r="U13" s="84"/>
      <c r="V13" s="85"/>
    </row>
    <row r="14" s="45" customFormat="1" ht="24" customHeight="1" spans="1:22">
      <c r="A14" s="248" t="s">
        <v>44</v>
      </c>
      <c r="B14" s="249">
        <v>25426.83</v>
      </c>
      <c r="C14" s="70"/>
      <c r="D14" s="70"/>
      <c r="F14" s="69"/>
      <c r="G14" s="69"/>
      <c r="H14" s="79"/>
      <c r="I14" s="73"/>
      <c r="J14" s="70"/>
      <c r="K14" s="70"/>
      <c r="L14" s="69"/>
      <c r="M14" s="69"/>
      <c r="N14" s="79"/>
      <c r="O14" s="73"/>
      <c r="P14" s="70"/>
      <c r="T14" s="84"/>
      <c r="U14" s="84"/>
      <c r="V14" s="85"/>
    </row>
    <row r="15" s="45" customFormat="1" ht="24" customHeight="1" spans="1:22">
      <c r="A15" s="248" t="s">
        <v>45</v>
      </c>
      <c r="B15" s="249">
        <v>242.98</v>
      </c>
      <c r="C15" s="70"/>
      <c r="D15" s="70"/>
      <c r="F15" s="69"/>
      <c r="G15" s="69"/>
      <c r="H15" s="79"/>
      <c r="I15" s="73"/>
      <c r="J15" s="70"/>
      <c r="K15" s="70"/>
      <c r="L15" s="69"/>
      <c r="M15" s="69"/>
      <c r="N15" s="79"/>
      <c r="O15" s="73"/>
      <c r="P15" s="70"/>
      <c r="T15" s="84"/>
      <c r="U15" s="84"/>
      <c r="V15" s="85"/>
    </row>
    <row r="16" s="45" customFormat="1" ht="24" customHeight="1" spans="1:22">
      <c r="A16" s="248" t="s">
        <v>46</v>
      </c>
      <c r="B16" s="249">
        <v>26124.27</v>
      </c>
      <c r="C16" s="70"/>
      <c r="D16" s="70"/>
      <c r="F16" s="69"/>
      <c r="G16" s="69"/>
      <c r="H16" s="79"/>
      <c r="I16" s="73"/>
      <c r="J16" s="70"/>
      <c r="K16" s="70"/>
      <c r="L16" s="69"/>
      <c r="M16" s="69"/>
      <c r="N16" s="79"/>
      <c r="O16" s="73"/>
      <c r="P16" s="70"/>
      <c r="T16" s="84"/>
      <c r="U16" s="84"/>
      <c r="V16" s="85"/>
    </row>
    <row r="17" s="246" customFormat="1" ht="24" customHeight="1" spans="1:22">
      <c r="A17" s="248" t="s">
        <v>47</v>
      </c>
      <c r="B17" s="249">
        <v>8550.06</v>
      </c>
      <c r="F17" s="65"/>
      <c r="G17" s="65"/>
      <c r="H17" s="65"/>
      <c r="L17" s="65"/>
      <c r="M17" s="65"/>
      <c r="N17" s="65"/>
      <c r="T17" s="80"/>
      <c r="U17" s="80"/>
      <c r="V17" s="80"/>
    </row>
    <row r="18" s="247" customFormat="1" ht="24" customHeight="1" spans="1:22">
      <c r="A18" s="248" t="s">
        <v>48</v>
      </c>
      <c r="B18" s="249">
        <v>2755.14</v>
      </c>
      <c r="F18" s="67"/>
      <c r="G18" s="67"/>
      <c r="H18" s="67"/>
      <c r="L18" s="67"/>
      <c r="M18" s="67"/>
      <c r="N18" s="67"/>
      <c r="T18" s="82"/>
      <c r="U18" s="82"/>
      <c r="V18" s="82"/>
    </row>
    <row r="19" s="45" customFormat="1" ht="24" customHeight="1" spans="1:22">
      <c r="A19" s="248" t="s">
        <v>49</v>
      </c>
      <c r="B19" s="249">
        <v>746.32</v>
      </c>
      <c r="C19" s="68"/>
      <c r="D19" s="68"/>
      <c r="F19" s="69"/>
      <c r="G19" s="69"/>
      <c r="H19" s="79"/>
      <c r="I19" s="73"/>
      <c r="J19" s="70"/>
      <c r="K19" s="70"/>
      <c r="L19" s="69"/>
      <c r="M19" s="69"/>
      <c r="N19" s="79"/>
      <c r="O19" s="73"/>
      <c r="P19" s="70"/>
      <c r="T19" s="84"/>
      <c r="U19" s="84"/>
      <c r="V19" s="85"/>
    </row>
    <row r="20" s="45" customFormat="1" ht="24" customHeight="1" spans="1:22">
      <c r="A20" s="248" t="s">
        <v>50</v>
      </c>
      <c r="B20" s="249">
        <v>967.55</v>
      </c>
      <c r="C20" s="70"/>
      <c r="D20" s="49"/>
      <c r="F20" s="69"/>
      <c r="G20" s="69"/>
      <c r="H20" s="79"/>
      <c r="I20" s="73"/>
      <c r="J20" s="70"/>
      <c r="K20" s="70"/>
      <c r="L20" s="69"/>
      <c r="M20" s="69"/>
      <c r="N20" s="79"/>
      <c r="O20" s="73"/>
      <c r="P20" s="70"/>
      <c r="T20" s="84"/>
      <c r="U20" s="84"/>
      <c r="V20" s="85"/>
    </row>
    <row r="21" s="45" customFormat="1" ht="24" customHeight="1" spans="1:22">
      <c r="A21" s="248" t="s">
        <v>51</v>
      </c>
      <c r="B21" s="249">
        <v>0</v>
      </c>
      <c r="C21" s="70"/>
      <c r="D21" s="70"/>
      <c r="F21" s="69"/>
      <c r="G21" s="69"/>
      <c r="H21" s="79"/>
      <c r="I21" s="73"/>
      <c r="J21" s="70"/>
      <c r="K21" s="70"/>
      <c r="L21" s="69"/>
      <c r="M21" s="69"/>
      <c r="N21" s="79"/>
      <c r="O21" s="73"/>
      <c r="P21" s="70"/>
      <c r="T21" s="84"/>
      <c r="U21" s="84"/>
      <c r="V21" s="85"/>
    </row>
    <row r="22" s="246" customFormat="1" ht="24" customHeight="1" spans="1:22">
      <c r="A22" s="248" t="s">
        <v>52</v>
      </c>
      <c r="B22" s="249">
        <v>0</v>
      </c>
      <c r="F22" s="65"/>
      <c r="G22" s="65"/>
      <c r="H22" s="65"/>
      <c r="L22" s="65"/>
      <c r="M22" s="65"/>
      <c r="N22" s="65"/>
      <c r="T22" s="80"/>
      <c r="U22" s="80"/>
      <c r="V22" s="80"/>
    </row>
    <row r="23" s="247" customFormat="1" ht="24" customHeight="1" spans="1:22">
      <c r="A23" s="248" t="s">
        <v>53</v>
      </c>
      <c r="B23" s="249">
        <v>0</v>
      </c>
      <c r="F23" s="67"/>
      <c r="G23" s="67"/>
      <c r="H23" s="67"/>
      <c r="L23" s="67"/>
      <c r="M23" s="67"/>
      <c r="N23" s="67"/>
      <c r="T23" s="82"/>
      <c r="U23" s="82"/>
      <c r="V23" s="82"/>
    </row>
    <row r="24" s="45" customFormat="1" ht="24" customHeight="1" spans="1:22">
      <c r="A24" s="248" t="s">
        <v>54</v>
      </c>
      <c r="B24" s="249">
        <v>12139.86</v>
      </c>
      <c r="C24" s="68"/>
      <c r="D24" s="68"/>
      <c r="F24" s="69"/>
      <c r="G24" s="69"/>
      <c r="H24" s="79"/>
      <c r="I24" s="73"/>
      <c r="J24" s="70"/>
      <c r="K24" s="70"/>
      <c r="L24" s="69"/>
      <c r="M24" s="69"/>
      <c r="N24" s="79"/>
      <c r="O24" s="73"/>
      <c r="P24" s="70"/>
      <c r="T24" s="84"/>
      <c r="U24" s="84"/>
      <c r="V24" s="85"/>
    </row>
    <row r="25" s="45" customFormat="1" ht="24" customHeight="1" spans="1:22">
      <c r="A25" s="248" t="s">
        <v>55</v>
      </c>
      <c r="B25" s="249">
        <v>391.51</v>
      </c>
      <c r="C25" s="70"/>
      <c r="D25" s="49"/>
      <c r="F25" s="69"/>
      <c r="G25" s="69"/>
      <c r="H25" s="79"/>
      <c r="I25" s="73"/>
      <c r="J25" s="70"/>
      <c r="K25" s="70"/>
      <c r="L25" s="69"/>
      <c r="M25" s="69"/>
      <c r="N25" s="79"/>
      <c r="O25" s="73"/>
      <c r="P25" s="70"/>
      <c r="T25" s="84"/>
      <c r="U25" s="84"/>
      <c r="V25" s="85"/>
    </row>
    <row r="26" s="45" customFormat="1" ht="24" customHeight="1" spans="1:22">
      <c r="A26" s="248" t="s">
        <v>56</v>
      </c>
      <c r="B26" s="249"/>
      <c r="C26" s="70"/>
      <c r="D26" s="70"/>
      <c r="F26" s="69"/>
      <c r="G26" s="69"/>
      <c r="H26" s="79"/>
      <c r="I26" s="73"/>
      <c r="J26" s="70"/>
      <c r="K26" s="70"/>
      <c r="L26" s="69"/>
      <c r="M26" s="69"/>
      <c r="N26" s="79"/>
      <c r="O26" s="73"/>
      <c r="P26" s="70"/>
      <c r="T26" s="84"/>
      <c r="U26" s="84"/>
      <c r="V26" s="85"/>
    </row>
    <row r="27" s="45" customFormat="1" ht="24" customHeight="1" spans="1:22">
      <c r="A27" s="248" t="s">
        <v>57</v>
      </c>
      <c r="B27" s="249"/>
      <c r="C27" s="70"/>
      <c r="D27" s="70"/>
      <c r="F27" s="69"/>
      <c r="G27" s="69"/>
      <c r="H27" s="79"/>
      <c r="I27" s="73"/>
      <c r="J27" s="70"/>
      <c r="K27" s="70"/>
      <c r="L27" s="69"/>
      <c r="M27" s="69"/>
      <c r="N27" s="79"/>
      <c r="O27" s="73"/>
      <c r="P27" s="70"/>
      <c r="T27" s="84"/>
      <c r="U27" s="84"/>
      <c r="V27" s="85"/>
    </row>
    <row r="28" s="45" customFormat="1" ht="24" customHeight="1" spans="1:22">
      <c r="A28" s="248" t="s">
        <v>58</v>
      </c>
      <c r="B28" s="249">
        <v>85539.47</v>
      </c>
      <c r="C28" s="70"/>
      <c r="D28" s="70"/>
      <c r="F28" s="69"/>
      <c r="G28" s="69"/>
      <c r="H28" s="79"/>
      <c r="I28" s="73"/>
      <c r="J28" s="70"/>
      <c r="K28" s="70"/>
      <c r="L28" s="69"/>
      <c r="M28" s="69"/>
      <c r="N28" s="79"/>
      <c r="O28" s="73"/>
      <c r="P28" s="70"/>
      <c r="T28" s="84"/>
      <c r="U28" s="84"/>
      <c r="V28" s="85"/>
    </row>
    <row r="29" s="45" customFormat="1" ht="24" customHeight="1" spans="1:23">
      <c r="A29" s="248" t="s">
        <v>59</v>
      </c>
      <c r="B29" s="249">
        <v>0</v>
      </c>
      <c r="F29" s="61"/>
      <c r="G29" s="61"/>
      <c r="H29" s="61"/>
      <c r="I29" s="73"/>
      <c r="L29" s="61"/>
      <c r="M29" s="74"/>
      <c r="N29" s="61"/>
      <c r="V29" s="86"/>
      <c r="W29" s="86"/>
    </row>
    <row r="30" ht="24" customHeight="1" spans="1:22">
      <c r="A30" s="248" t="s">
        <v>60</v>
      </c>
      <c r="B30" s="249">
        <v>3307</v>
      </c>
      <c r="P30" s="87"/>
      <c r="T30" s="134"/>
      <c r="U30" s="134"/>
      <c r="V30" s="135"/>
    </row>
    <row r="31" ht="24" customHeight="1" spans="1:22">
      <c r="A31" s="248" t="s">
        <v>61</v>
      </c>
      <c r="B31" s="249">
        <v>126</v>
      </c>
      <c r="P31" s="87"/>
      <c r="T31" s="134"/>
      <c r="U31" s="134"/>
      <c r="V31" s="135"/>
    </row>
    <row r="32" ht="24" customHeight="1" spans="1:16">
      <c r="A32" s="192" t="s">
        <v>62</v>
      </c>
      <c r="B32" s="191">
        <v>0</v>
      </c>
      <c r="P32" s="87"/>
    </row>
    <row r="33" ht="24" customHeight="1" spans="1:16">
      <c r="A33" s="250" t="s">
        <v>63</v>
      </c>
      <c r="B33" s="193"/>
      <c r="P33" s="87"/>
    </row>
    <row r="34" ht="24" customHeight="1" spans="1:16">
      <c r="A34" s="250" t="s">
        <v>64</v>
      </c>
      <c r="B34" s="193"/>
      <c r="P34" s="87"/>
    </row>
    <row r="35" ht="24" customHeight="1" spans="1:16">
      <c r="A35" s="251" t="s">
        <v>65</v>
      </c>
      <c r="B35" s="193"/>
      <c r="P35" s="87"/>
    </row>
    <row r="36" ht="24" customHeight="1" spans="1:16">
      <c r="A36" s="251" t="s">
        <v>66</v>
      </c>
      <c r="B36" s="193"/>
      <c r="P36" s="87"/>
    </row>
    <row r="37" ht="24" customHeight="1" spans="1:2">
      <c r="A37" s="250" t="s">
        <v>67</v>
      </c>
      <c r="B37" s="193"/>
    </row>
    <row r="38" ht="24" customHeight="1" spans="1:2">
      <c r="A38" s="190" t="s">
        <v>68</v>
      </c>
      <c r="B38" s="191">
        <f>B5+B32</f>
        <v>322794.1</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B11" sqref="B11"/>
    </sheetView>
  </sheetViews>
  <sheetFormatPr defaultColWidth="9" defaultRowHeight="28.5" customHeight="1" outlineLevelCol="2"/>
  <cols>
    <col min="1" max="1" width="42.375" customWidth="1"/>
    <col min="2" max="3" width="17.375" customWidth="1"/>
  </cols>
  <sheetData>
    <row r="1" customHeight="1" spans="1:3">
      <c r="A1" s="32" t="s">
        <v>1797</v>
      </c>
      <c r="B1" s="33"/>
      <c r="C1" s="33"/>
    </row>
    <row r="2" customHeight="1" spans="1:3">
      <c r="A2" s="34" t="s">
        <v>1798</v>
      </c>
      <c r="B2" s="34"/>
      <c r="C2" s="34"/>
    </row>
    <row r="3" customHeight="1" spans="1:3">
      <c r="A3" s="35"/>
      <c r="B3" s="35"/>
      <c r="C3" s="36" t="s">
        <v>71</v>
      </c>
    </row>
    <row r="4" customHeight="1" spans="1:3">
      <c r="A4" s="37" t="s">
        <v>3</v>
      </c>
      <c r="B4" s="37" t="s">
        <v>4</v>
      </c>
      <c r="C4" s="38" t="s">
        <v>1789</v>
      </c>
    </row>
    <row r="5" customHeight="1" spans="1:3">
      <c r="A5" s="39" t="s">
        <v>1799</v>
      </c>
      <c r="B5" s="40"/>
      <c r="C5" s="40">
        <v>74145</v>
      </c>
    </row>
    <row r="6" customHeight="1" spans="1:3">
      <c r="A6" s="41" t="s">
        <v>1800</v>
      </c>
      <c r="B6" s="42"/>
      <c r="C6" s="42">
        <v>147502</v>
      </c>
    </row>
    <row r="7" customHeight="1" spans="1:3">
      <c r="A7" s="43" t="s">
        <v>1801</v>
      </c>
      <c r="B7" s="44"/>
      <c r="C7" s="44">
        <v>28668</v>
      </c>
    </row>
    <row r="8" customHeight="1" spans="1:3">
      <c r="A8" s="43" t="s">
        <v>1802</v>
      </c>
      <c r="B8" s="44"/>
      <c r="C8" s="44">
        <v>3115</v>
      </c>
    </row>
    <row r="9" customHeight="1" spans="1:3">
      <c r="A9" s="43" t="s">
        <v>1803</v>
      </c>
      <c r="B9" s="44"/>
      <c r="C9" s="44">
        <v>105928</v>
      </c>
    </row>
    <row r="10" customHeight="1" spans="1:3">
      <c r="A10" s="43" t="s">
        <v>1804</v>
      </c>
      <c r="B10" s="44">
        <v>23000</v>
      </c>
      <c r="C10" s="44"/>
    </row>
    <row r="11" customHeight="1" spans="1:3">
      <c r="A11" s="43" t="s">
        <v>1805</v>
      </c>
      <c r="B11" s="44">
        <v>170502</v>
      </c>
      <c r="C11" s="44"/>
    </row>
  </sheetData>
  <mergeCells count="1">
    <mergeCell ref="A2:C2"/>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2" sqref="A2:G2"/>
    </sheetView>
  </sheetViews>
  <sheetFormatPr defaultColWidth="9" defaultRowHeight="13.5" outlineLevelRow="7" outlineLevelCol="6"/>
  <cols>
    <col min="1" max="7" width="11.5" style="8" customWidth="1"/>
    <col min="8" max="16384" width="9" style="8"/>
  </cols>
  <sheetData>
    <row r="1" s="25" customFormat="1" ht="31" customHeight="1" spans="1:3">
      <c r="A1" s="19" t="s">
        <v>1806</v>
      </c>
      <c r="B1" s="19"/>
      <c r="C1" s="19"/>
    </row>
    <row r="2" ht="31" customHeight="1" spans="1:7">
      <c r="A2" s="11" t="s">
        <v>1807</v>
      </c>
      <c r="B2" s="11"/>
      <c r="C2" s="11"/>
      <c r="D2" s="11"/>
      <c r="E2" s="11"/>
      <c r="F2" s="11"/>
      <c r="G2" s="11"/>
    </row>
    <row r="3" ht="31" customHeight="1" spans="1:7">
      <c r="A3" s="26"/>
      <c r="B3" s="26"/>
      <c r="G3" s="27" t="s">
        <v>1808</v>
      </c>
    </row>
    <row r="4" ht="31" customHeight="1" spans="1:7">
      <c r="A4" s="28" t="s">
        <v>1809</v>
      </c>
      <c r="B4" s="13" t="s">
        <v>1810</v>
      </c>
      <c r="C4" s="13"/>
      <c r="D4" s="13"/>
      <c r="E4" s="13" t="s">
        <v>1811</v>
      </c>
      <c r="F4" s="13"/>
      <c r="G4" s="13"/>
    </row>
    <row r="5" ht="31" customHeight="1" spans="1:7">
      <c r="A5" s="29"/>
      <c r="B5" s="13" t="s">
        <v>1812</v>
      </c>
      <c r="C5" s="13" t="s">
        <v>1813</v>
      </c>
      <c r="D5" s="13" t="s">
        <v>1814</v>
      </c>
      <c r="E5" s="13" t="s">
        <v>1812</v>
      </c>
      <c r="F5" s="13" t="s">
        <v>1813</v>
      </c>
      <c r="G5" s="13" t="s">
        <v>1814</v>
      </c>
    </row>
    <row r="6" ht="31" customHeight="1" spans="1:7">
      <c r="A6" s="15" t="s">
        <v>1815</v>
      </c>
      <c r="B6" s="15">
        <f>C6+D6</f>
        <v>41.01</v>
      </c>
      <c r="C6" s="15">
        <v>17.96</v>
      </c>
      <c r="D6" s="15">
        <v>23.05</v>
      </c>
      <c r="E6" s="15">
        <f>F6+G6</f>
        <v>28.29</v>
      </c>
      <c r="F6" s="15">
        <v>11.05</v>
      </c>
      <c r="G6" s="15">
        <v>17.24</v>
      </c>
    </row>
    <row r="7" ht="31" customHeight="1" spans="1:7">
      <c r="A7" s="30" t="s">
        <v>1816</v>
      </c>
      <c r="B7" s="30"/>
      <c r="C7" s="30"/>
      <c r="D7" s="30"/>
      <c r="E7" s="30"/>
      <c r="F7" s="30"/>
      <c r="G7" s="30"/>
    </row>
    <row r="8" ht="31" customHeight="1" spans="1:7">
      <c r="A8" s="31" t="s">
        <v>1817</v>
      </c>
      <c r="B8" s="31"/>
      <c r="C8" s="31"/>
      <c r="D8" s="31"/>
      <c r="E8" s="31"/>
      <c r="F8" s="31"/>
      <c r="G8" s="31"/>
    </row>
  </sheetData>
  <mergeCells count="6">
    <mergeCell ref="A2:G2"/>
    <mergeCell ref="B4:D4"/>
    <mergeCell ref="E4:G4"/>
    <mergeCell ref="A7:G7"/>
    <mergeCell ref="A8:G8"/>
    <mergeCell ref="A4:A5"/>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13" workbookViewId="0">
      <selection activeCell="B3" sqref="B3"/>
    </sheetView>
  </sheetViews>
  <sheetFormatPr defaultColWidth="9" defaultRowHeight="24" customHeight="1" outlineLevelCol="2"/>
  <cols>
    <col min="1" max="1" width="35.875" style="8" customWidth="1"/>
    <col min="2" max="2" width="14.75" style="8" customWidth="1"/>
    <col min="3" max="3" width="15.5" style="8" customWidth="1"/>
    <col min="4" max="16384" width="9" style="8"/>
  </cols>
  <sheetData>
    <row r="1" customHeight="1" spans="1:2">
      <c r="A1" s="19" t="s">
        <v>1818</v>
      </c>
      <c r="B1" s="20"/>
    </row>
    <row r="2" ht="30" customHeight="1" spans="1:3">
      <c r="A2" s="11" t="s">
        <v>1819</v>
      </c>
      <c r="B2" s="11"/>
      <c r="C2" s="11"/>
    </row>
    <row r="3" customHeight="1" spans="1:3">
      <c r="A3" s="21"/>
      <c r="B3" s="21"/>
      <c r="C3" s="22" t="s">
        <v>1808</v>
      </c>
    </row>
    <row r="4" customHeight="1" spans="1:3">
      <c r="A4" s="13" t="s">
        <v>1820</v>
      </c>
      <c r="B4" s="13" t="s">
        <v>1815</v>
      </c>
      <c r="C4" s="13" t="s">
        <v>1821</v>
      </c>
    </row>
    <row r="5" customHeight="1" spans="1:3">
      <c r="A5" s="15" t="s">
        <v>1822</v>
      </c>
      <c r="B5" s="15">
        <f>SUM(B6,B8)</f>
        <v>17.15</v>
      </c>
      <c r="C5" s="15"/>
    </row>
    <row r="6" customHeight="1" spans="1:3">
      <c r="A6" s="15" t="s">
        <v>1823</v>
      </c>
      <c r="B6" s="15">
        <v>5.4</v>
      </c>
      <c r="C6" s="15"/>
    </row>
    <row r="7" customHeight="1" spans="1:3">
      <c r="A7" s="15" t="s">
        <v>1824</v>
      </c>
      <c r="B7" s="15">
        <v>5</v>
      </c>
      <c r="C7" s="15"/>
    </row>
    <row r="8" customHeight="1" spans="1:3">
      <c r="A8" s="15" t="s">
        <v>1825</v>
      </c>
      <c r="B8" s="15">
        <f>8.3+3.45</f>
        <v>11.75</v>
      </c>
      <c r="C8" s="15"/>
    </row>
    <row r="9" customHeight="1" spans="1:3">
      <c r="A9" s="15" t="s">
        <v>1824</v>
      </c>
      <c r="B9" s="15">
        <v>3.45</v>
      </c>
      <c r="C9" s="15"/>
    </row>
    <row r="10" customHeight="1" spans="1:3">
      <c r="A10" s="15" t="s">
        <v>1826</v>
      </c>
      <c r="B10" s="15">
        <f>SUM(B11:B12)</f>
        <v>10.11</v>
      </c>
      <c r="C10" s="15"/>
    </row>
    <row r="11" customHeight="1" spans="1:3">
      <c r="A11" s="15" t="s">
        <v>1823</v>
      </c>
      <c r="B11" s="15">
        <v>5.63</v>
      </c>
      <c r="C11" s="15"/>
    </row>
    <row r="12" customHeight="1" spans="1:3">
      <c r="A12" s="15" t="s">
        <v>1825</v>
      </c>
      <c r="B12" s="15">
        <v>4.48</v>
      </c>
      <c r="C12" s="15"/>
    </row>
    <row r="13" customHeight="1" spans="1:3">
      <c r="A13" s="15" t="s">
        <v>1827</v>
      </c>
      <c r="B13" s="15">
        <f>SUM(B14:B15)</f>
        <v>0.88</v>
      </c>
      <c r="C13" s="15"/>
    </row>
    <row r="14" customHeight="1" spans="1:3">
      <c r="A14" s="15" t="s">
        <v>1823</v>
      </c>
      <c r="B14" s="15">
        <v>0.42</v>
      </c>
      <c r="C14" s="15"/>
    </row>
    <row r="15" customHeight="1" spans="1:3">
      <c r="A15" s="15" t="s">
        <v>1825</v>
      </c>
      <c r="B15" s="15">
        <v>0.46</v>
      </c>
      <c r="C15" s="15"/>
    </row>
    <row r="16" customHeight="1" spans="1:3">
      <c r="A16" s="15" t="s">
        <v>1828</v>
      </c>
      <c r="B16" s="15">
        <f>SUM(B17,B20)</f>
        <v>0.44</v>
      </c>
      <c r="C16" s="15"/>
    </row>
    <row r="17" customHeight="1" spans="1:3">
      <c r="A17" s="15" t="s">
        <v>1823</v>
      </c>
      <c r="B17" s="15">
        <v>0.24</v>
      </c>
      <c r="C17" s="15"/>
    </row>
    <row r="18" customHeight="1" spans="1:3">
      <c r="A18" s="15" t="s">
        <v>1824</v>
      </c>
      <c r="B18" s="15">
        <v>0.2</v>
      </c>
      <c r="C18" s="15"/>
    </row>
    <row r="19" customHeight="1" spans="1:3">
      <c r="A19" s="15" t="s">
        <v>1829</v>
      </c>
      <c r="B19" s="15">
        <v>0.04</v>
      </c>
      <c r="C19" s="15"/>
    </row>
    <row r="20" customHeight="1" spans="1:3">
      <c r="A20" s="15" t="s">
        <v>1825</v>
      </c>
      <c r="B20" s="15">
        <v>0.2</v>
      </c>
      <c r="C20" s="15"/>
    </row>
    <row r="21" customHeight="1" spans="1:3">
      <c r="A21" s="15" t="s">
        <v>1824</v>
      </c>
      <c r="B21" s="15">
        <v>0</v>
      </c>
      <c r="C21" s="15"/>
    </row>
    <row r="22" customHeight="1" spans="1:3">
      <c r="A22" s="15" t="s">
        <v>1830</v>
      </c>
      <c r="B22" s="15">
        <v>0.2</v>
      </c>
      <c r="C22" s="15"/>
    </row>
    <row r="23" customHeight="1" spans="1:3">
      <c r="A23" s="15" t="s">
        <v>1831</v>
      </c>
      <c r="B23" s="15">
        <f>SUM(B24:B25)</f>
        <v>1.08</v>
      </c>
      <c r="C23" s="15"/>
    </row>
    <row r="24" customHeight="1" spans="1:3">
      <c r="A24" s="15" t="s">
        <v>1823</v>
      </c>
      <c r="B24" s="15">
        <v>0.37</v>
      </c>
      <c r="C24" s="15"/>
    </row>
    <row r="25" customHeight="1" spans="1:3">
      <c r="A25" s="15" t="s">
        <v>1825</v>
      </c>
      <c r="B25" s="15">
        <v>0.71</v>
      </c>
      <c r="C25" s="15"/>
    </row>
    <row r="26" customHeight="1" spans="1:3">
      <c r="A26" s="23" t="s">
        <v>1832</v>
      </c>
      <c r="B26" s="23"/>
      <c r="C26" s="23"/>
    </row>
    <row r="27" customHeight="1" spans="1:3">
      <c r="A27" s="24" t="s">
        <v>1833</v>
      </c>
      <c r="B27" s="24"/>
      <c r="C27" s="24"/>
    </row>
  </sheetData>
  <mergeCells count="3">
    <mergeCell ref="A2:C2"/>
    <mergeCell ref="A26:C26"/>
    <mergeCell ref="A27:C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11" sqref="A11:D11"/>
    </sheetView>
  </sheetViews>
  <sheetFormatPr defaultColWidth="9" defaultRowHeight="29" customHeight="1" outlineLevelCol="3"/>
  <cols>
    <col min="1" max="1" width="43.25" style="8" customWidth="1"/>
    <col min="2" max="4" width="12.5" style="8" customWidth="1"/>
    <col min="5" max="16384" width="9" style="8"/>
  </cols>
  <sheetData>
    <row r="1" customHeight="1" spans="1:4">
      <c r="A1" s="9" t="s">
        <v>1834</v>
      </c>
      <c r="B1" s="10"/>
      <c r="C1" s="10"/>
      <c r="D1" s="10"/>
    </row>
    <row r="2" customHeight="1" spans="1:4">
      <c r="A2" s="11" t="s">
        <v>1835</v>
      </c>
      <c r="B2" s="11"/>
      <c r="C2" s="11"/>
      <c r="D2" s="11"/>
    </row>
    <row r="3" customHeight="1" spans="1:4">
      <c r="A3" s="12" t="s">
        <v>1808</v>
      </c>
      <c r="B3" s="12"/>
      <c r="C3" s="12"/>
      <c r="D3" s="12"/>
    </row>
    <row r="4" customHeight="1" spans="1:4">
      <c r="A4" s="13" t="s">
        <v>3</v>
      </c>
      <c r="B4" s="13" t="s">
        <v>1836</v>
      </c>
      <c r="C4" s="13" t="s">
        <v>1837</v>
      </c>
      <c r="D4" s="13" t="s">
        <v>1838</v>
      </c>
    </row>
    <row r="5" customHeight="1" spans="1:4">
      <c r="A5" s="14" t="s">
        <v>1839</v>
      </c>
      <c r="B5" s="15">
        <f t="shared" ref="B5:B10" si="0">SUM(C5:D5)</f>
        <v>41.01</v>
      </c>
      <c r="C5" s="15">
        <f>C6+C7</f>
        <v>41.01</v>
      </c>
      <c r="D5" s="15">
        <f>D6+D7</f>
        <v>0</v>
      </c>
    </row>
    <row r="6" customHeight="1" spans="1:4">
      <c r="A6" s="16" t="s">
        <v>1840</v>
      </c>
      <c r="B6" s="15">
        <f t="shared" si="0"/>
        <v>17.96</v>
      </c>
      <c r="C6" s="15">
        <v>17.96</v>
      </c>
      <c r="D6" s="15"/>
    </row>
    <row r="7" customHeight="1" spans="1:4">
      <c r="A7" s="17" t="s">
        <v>1841</v>
      </c>
      <c r="B7" s="15">
        <f t="shared" si="0"/>
        <v>23.05</v>
      </c>
      <c r="C7" s="15">
        <v>23.05</v>
      </c>
      <c r="D7" s="15"/>
    </row>
    <row r="8" customHeight="1" spans="1:4">
      <c r="A8" s="14" t="s">
        <v>1842</v>
      </c>
      <c r="B8" s="15">
        <f t="shared" si="0"/>
        <v>0</v>
      </c>
      <c r="C8" s="15">
        <f>C9+C10</f>
        <v>0</v>
      </c>
      <c r="D8" s="15">
        <f>D9+D10</f>
        <v>0</v>
      </c>
    </row>
    <row r="9" customHeight="1" spans="1:4">
      <c r="A9" s="16" t="s">
        <v>1840</v>
      </c>
      <c r="B9" s="15">
        <f t="shared" si="0"/>
        <v>0</v>
      </c>
      <c r="C9" s="15"/>
      <c r="D9" s="15"/>
    </row>
    <row r="10" customHeight="1" spans="1:4">
      <c r="A10" s="17" t="s">
        <v>1841</v>
      </c>
      <c r="B10" s="15">
        <f t="shared" si="0"/>
        <v>0</v>
      </c>
      <c r="C10" s="15"/>
      <c r="D10" s="15"/>
    </row>
    <row r="11" customHeight="1" spans="1:4">
      <c r="A11" s="18" t="s">
        <v>1843</v>
      </c>
      <c r="B11" s="18"/>
      <c r="C11" s="18"/>
      <c r="D11" s="18"/>
    </row>
  </sheetData>
  <mergeCells count="3">
    <mergeCell ref="A2:D2"/>
    <mergeCell ref="A3:D3"/>
    <mergeCell ref="A11:D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A15" sqref="A15:E15"/>
    </sheetView>
  </sheetViews>
  <sheetFormatPr defaultColWidth="9" defaultRowHeight="24" customHeight="1" outlineLevelCol="4"/>
  <cols>
    <col min="1" max="1" width="6.375" style="1" customWidth="1"/>
    <col min="2" max="2" width="24.875" style="1" customWidth="1"/>
    <col min="3" max="3" width="24.75" style="1" customWidth="1"/>
    <col min="4" max="4" width="15.375" style="1" customWidth="1"/>
    <col min="5" max="5" width="16.75" style="1" customWidth="1"/>
    <col min="6" max="16384" width="9" style="1"/>
  </cols>
  <sheetData>
    <row r="1" s="1" customFormat="1" customHeight="1" spans="1:1">
      <c r="A1" s="1" t="s">
        <v>1844</v>
      </c>
    </row>
    <row r="2" s="1" customFormat="1" customHeight="1" spans="1:5">
      <c r="A2" s="4" t="s">
        <v>1845</v>
      </c>
      <c r="B2" s="4"/>
      <c r="C2" s="4"/>
      <c r="D2" s="4"/>
      <c r="E2" s="4"/>
    </row>
    <row r="3" s="1" customFormat="1" customHeight="1" spans="5:5">
      <c r="E3" s="1" t="s">
        <v>1808</v>
      </c>
    </row>
    <row r="4" s="2" customFormat="1" customHeight="1" spans="1:5">
      <c r="A4" s="6" t="s">
        <v>1846</v>
      </c>
      <c r="B4" s="6" t="s">
        <v>1646</v>
      </c>
      <c r="C4" s="6" t="s">
        <v>1847</v>
      </c>
      <c r="D4" s="6" t="s">
        <v>1848</v>
      </c>
      <c r="E4" s="6" t="s">
        <v>1849</v>
      </c>
    </row>
    <row r="5" s="2" customFormat="1" customHeight="1" spans="1:5">
      <c r="A5" s="6"/>
      <c r="B5" s="6"/>
      <c r="C5" s="6"/>
      <c r="D5" s="6"/>
      <c r="E5" s="6"/>
    </row>
    <row r="6" s="2" customFormat="1" customHeight="1" spans="1:5">
      <c r="A6" s="6"/>
      <c r="B6" s="6"/>
      <c r="C6" s="6"/>
      <c r="D6" s="6"/>
      <c r="E6" s="6"/>
    </row>
    <row r="7" s="2" customFormat="1" customHeight="1" spans="1:5">
      <c r="A7" s="6"/>
      <c r="B7" s="6"/>
      <c r="C7" s="6"/>
      <c r="D7" s="6"/>
      <c r="E7" s="6"/>
    </row>
    <row r="8" s="2" customFormat="1" customHeight="1" spans="1:5">
      <c r="A8" s="6"/>
      <c r="B8" s="6"/>
      <c r="C8" s="6"/>
      <c r="D8" s="6"/>
      <c r="E8" s="6"/>
    </row>
    <row r="9" s="2" customFormat="1" customHeight="1" spans="1:5">
      <c r="A9" s="6"/>
      <c r="B9" s="6"/>
      <c r="C9" s="6"/>
      <c r="D9" s="6"/>
      <c r="E9" s="6"/>
    </row>
    <row r="10" s="2" customFormat="1" customHeight="1" spans="1:5">
      <c r="A10" s="6"/>
      <c r="B10" s="6"/>
      <c r="C10" s="6"/>
      <c r="D10" s="6"/>
      <c r="E10" s="6"/>
    </row>
    <row r="11" s="2" customFormat="1" customHeight="1" spans="1:5">
      <c r="A11" s="6"/>
      <c r="B11" s="6"/>
      <c r="C11" s="6"/>
      <c r="D11" s="6"/>
      <c r="E11" s="6"/>
    </row>
    <row r="12" s="2" customFormat="1" customHeight="1" spans="1:5">
      <c r="A12" s="6"/>
      <c r="B12" s="6"/>
      <c r="C12" s="6"/>
      <c r="D12" s="6"/>
      <c r="E12" s="6"/>
    </row>
    <row r="13" s="2" customFormat="1" customHeight="1" spans="1:5">
      <c r="A13" s="6"/>
      <c r="B13" s="6"/>
      <c r="C13" s="6"/>
      <c r="D13" s="6"/>
      <c r="E13" s="6"/>
    </row>
    <row r="14" s="2" customFormat="1" customHeight="1" spans="1:5">
      <c r="A14" s="6"/>
      <c r="B14" s="6"/>
      <c r="C14" s="6"/>
      <c r="D14" s="6"/>
      <c r="E14" s="6"/>
    </row>
    <row r="15" s="3" customFormat="1" customHeight="1" spans="1:1">
      <c r="A15" s="3" t="s">
        <v>1850</v>
      </c>
    </row>
  </sheetData>
  <mergeCells count="2">
    <mergeCell ref="A2:E2"/>
    <mergeCell ref="A15:E1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A1" sqref="$A1:$XFD1048576"/>
    </sheetView>
  </sheetViews>
  <sheetFormatPr defaultColWidth="9" defaultRowHeight="24" customHeight="1" outlineLevelCol="1"/>
  <cols>
    <col min="1" max="1" width="29.875" style="1" customWidth="1"/>
    <col min="2" max="2" width="26.875" style="1" customWidth="1"/>
    <col min="3" max="16384" width="9" style="1"/>
  </cols>
  <sheetData>
    <row r="1" s="1" customFormat="1" customHeight="1" spans="1:1">
      <c r="A1" s="1" t="s">
        <v>1851</v>
      </c>
    </row>
    <row r="2" s="1" customFormat="1" customHeight="1" spans="1:2">
      <c r="A2" s="4" t="s">
        <v>1852</v>
      </c>
      <c r="B2" s="4"/>
    </row>
    <row r="3" s="1" customFormat="1" customHeight="1" spans="2:2">
      <c r="B3" s="5" t="s">
        <v>1808</v>
      </c>
    </row>
    <row r="4" s="2" customFormat="1" customHeight="1" spans="1:2">
      <c r="A4" s="6" t="s">
        <v>1853</v>
      </c>
      <c r="B4" s="6" t="s">
        <v>1854</v>
      </c>
    </row>
    <row r="5" s="2" customFormat="1" customHeight="1" spans="1:2">
      <c r="A5" s="6" t="s">
        <v>1855</v>
      </c>
      <c r="B5" s="6"/>
    </row>
    <row r="6" s="2" customFormat="1" customHeight="1" spans="1:2">
      <c r="A6" s="6" t="s">
        <v>1856</v>
      </c>
      <c r="B6" s="6"/>
    </row>
    <row r="7" s="2" customFormat="1" customHeight="1" spans="1:2">
      <c r="A7" s="7" t="s">
        <v>1857</v>
      </c>
      <c r="B7" s="6"/>
    </row>
    <row r="8" s="2" customFormat="1" customHeight="1" spans="1:2">
      <c r="A8" s="7" t="s">
        <v>1858</v>
      </c>
      <c r="B8" s="6"/>
    </row>
    <row r="9" s="2" customFormat="1" customHeight="1" spans="1:2">
      <c r="A9" s="7" t="s">
        <v>1859</v>
      </c>
      <c r="B9" s="6"/>
    </row>
    <row r="10" s="2" customFormat="1" customHeight="1" spans="1:2">
      <c r="A10" s="7" t="s">
        <v>1860</v>
      </c>
      <c r="B10" s="6"/>
    </row>
    <row r="11" s="2" customFormat="1" customHeight="1" spans="1:2">
      <c r="A11" s="7" t="s">
        <v>1861</v>
      </c>
      <c r="B11" s="6"/>
    </row>
    <row r="12" s="2" customFormat="1" customHeight="1" spans="1:2">
      <c r="A12" s="7" t="s">
        <v>1862</v>
      </c>
      <c r="B12" s="6"/>
    </row>
    <row r="13" s="2" customFormat="1" customHeight="1" spans="1:2">
      <c r="A13" s="7" t="s">
        <v>1863</v>
      </c>
      <c r="B13" s="6"/>
    </row>
    <row r="14" s="2" customFormat="1" customHeight="1" spans="1:2">
      <c r="A14" s="7" t="s">
        <v>1864</v>
      </c>
      <c r="B14" s="6"/>
    </row>
    <row r="15" s="2" customFormat="1" customHeight="1" spans="1:2">
      <c r="A15" s="7" t="s">
        <v>1865</v>
      </c>
      <c r="B15" s="6"/>
    </row>
    <row r="16" s="2" customFormat="1" customHeight="1" spans="1:2">
      <c r="A16" s="7" t="s">
        <v>1866</v>
      </c>
      <c r="B16" s="6"/>
    </row>
    <row r="17" s="2" customFormat="1" customHeight="1" spans="1:2">
      <c r="A17" s="7" t="s">
        <v>1855</v>
      </c>
      <c r="B17" s="6"/>
    </row>
    <row r="18" s="3" customFormat="1" customHeight="1" spans="1:1">
      <c r="A18" s="3" t="s">
        <v>1867</v>
      </c>
    </row>
  </sheetData>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D1851"/>
  <sheetViews>
    <sheetView showZeros="0" tabSelected="1" workbookViewId="0">
      <selection activeCell="H24" sqref="H24"/>
    </sheetView>
  </sheetViews>
  <sheetFormatPr defaultColWidth="7" defaultRowHeight="24" customHeight="1" outlineLevelCol="3"/>
  <cols>
    <col min="1" max="1" width="43" style="234" customWidth="1"/>
    <col min="2" max="2" width="19" style="234" customWidth="1"/>
    <col min="3" max="3" width="7" style="234"/>
    <col min="4" max="4" width="7" style="234" hidden="1" customWidth="1"/>
    <col min="5" max="16384" width="7" style="234"/>
  </cols>
  <sheetData>
    <row r="1" customHeight="1" spans="1:1">
      <c r="A1" s="234" t="s">
        <v>69</v>
      </c>
    </row>
    <row r="2" customHeight="1" spans="1:3">
      <c r="A2" s="235" t="s">
        <v>70</v>
      </c>
      <c r="B2" s="235"/>
      <c r="C2" s="236"/>
    </row>
    <row r="3" s="232" customFormat="1" customHeight="1" spans="2:2">
      <c r="B3" s="237" t="s">
        <v>71</v>
      </c>
    </row>
    <row r="4" s="233" customFormat="1" customHeight="1" spans="1:2">
      <c r="A4" s="238" t="s">
        <v>72</v>
      </c>
      <c r="B4" s="239" t="s">
        <v>4</v>
      </c>
    </row>
    <row r="5" s="232" customFormat="1" customHeight="1" spans="1:2">
      <c r="A5" s="240" t="s">
        <v>73</v>
      </c>
      <c r="B5" s="241">
        <f>SUM(B6,B18,B27,B38,B50,B61,B72,B84,B93,B106,B116,B125,B136,B150,B157,B165,B171,B178,B185,B192,B199,B205,B213,B219,B225,B231,B248)</f>
        <v>39970.96</v>
      </c>
    </row>
    <row r="6" s="232" customFormat="1" customHeight="1" spans="1:2">
      <c r="A6" s="240" t="s">
        <v>74</v>
      </c>
      <c r="B6" s="241">
        <f>SUM(B7:B17)</f>
        <v>478.63</v>
      </c>
    </row>
    <row r="7" s="232" customFormat="1" customHeight="1" spans="1:2">
      <c r="A7" s="240" t="s">
        <v>75</v>
      </c>
      <c r="B7" s="241">
        <v>478.63</v>
      </c>
    </row>
    <row r="8" s="232" customFormat="1" hidden="1" customHeight="1" spans="1:2">
      <c r="A8" s="240" t="s">
        <v>76</v>
      </c>
      <c r="B8" s="241"/>
    </row>
    <row r="9" s="232" customFormat="1" hidden="1" customHeight="1" spans="1:2">
      <c r="A9" s="240" t="s">
        <v>77</v>
      </c>
      <c r="B9" s="241"/>
    </row>
    <row r="10" s="232" customFormat="1" hidden="1" customHeight="1" spans="1:2">
      <c r="A10" s="240" t="s">
        <v>78</v>
      </c>
      <c r="B10" s="241"/>
    </row>
    <row r="11" s="232" customFormat="1" hidden="1" customHeight="1" spans="1:2">
      <c r="A11" s="240" t="s">
        <v>79</v>
      </c>
      <c r="B11" s="241"/>
    </row>
    <row r="12" s="232" customFormat="1" hidden="1" customHeight="1" spans="1:2">
      <c r="A12" s="240" t="s">
        <v>80</v>
      </c>
      <c r="B12" s="241"/>
    </row>
    <row r="13" s="232" customFormat="1" hidden="1" customHeight="1" spans="1:2">
      <c r="A13" s="240" t="s">
        <v>81</v>
      </c>
      <c r="B13" s="241"/>
    </row>
    <row r="14" s="232" customFormat="1" hidden="1" customHeight="1" spans="1:2">
      <c r="A14" s="240" t="s">
        <v>82</v>
      </c>
      <c r="B14" s="241"/>
    </row>
    <row r="15" s="232" customFormat="1" hidden="1" customHeight="1" spans="1:2">
      <c r="A15" s="240" t="s">
        <v>83</v>
      </c>
      <c r="B15" s="241"/>
    </row>
    <row r="16" s="232" customFormat="1" hidden="1" customHeight="1" spans="1:2">
      <c r="A16" s="240" t="s">
        <v>84</v>
      </c>
      <c r="B16" s="241"/>
    </row>
    <row r="17" s="232" customFormat="1" hidden="1" customHeight="1" spans="1:2">
      <c r="A17" s="240" t="s">
        <v>85</v>
      </c>
      <c r="B17" s="241"/>
    </row>
    <row r="18" s="232" customFormat="1" customHeight="1" spans="1:2">
      <c r="A18" s="240" t="s">
        <v>86</v>
      </c>
      <c r="B18" s="241">
        <f>SUM(B19:B26)</f>
        <v>402.9</v>
      </c>
    </row>
    <row r="19" s="232" customFormat="1" customHeight="1" spans="1:2">
      <c r="A19" s="240" t="s">
        <v>75</v>
      </c>
      <c r="B19" s="241">
        <v>378.15</v>
      </c>
    </row>
    <row r="20" s="232" customFormat="1" hidden="1" customHeight="1" spans="1:2">
      <c r="A20" s="240" t="s">
        <v>76</v>
      </c>
      <c r="B20" s="241"/>
    </row>
    <row r="21" s="232" customFormat="1" customHeight="1" spans="1:2">
      <c r="A21" s="240" t="s">
        <v>77</v>
      </c>
      <c r="B21" s="241">
        <v>1.5</v>
      </c>
    </row>
    <row r="22" s="232" customFormat="1" hidden="1" customHeight="1" spans="1:2">
      <c r="A22" s="240" t="s">
        <v>87</v>
      </c>
      <c r="B22" s="241"/>
    </row>
    <row r="23" s="232" customFormat="1" customHeight="1" spans="1:2">
      <c r="A23" s="240" t="s">
        <v>88</v>
      </c>
      <c r="B23" s="241">
        <v>8</v>
      </c>
    </row>
    <row r="24" s="232" customFormat="1" customHeight="1" spans="1:2">
      <c r="A24" s="240" t="s">
        <v>89</v>
      </c>
      <c r="B24" s="241">
        <v>3.75</v>
      </c>
    </row>
    <row r="25" s="232" customFormat="1" hidden="1" customHeight="1" spans="1:2">
      <c r="A25" s="240" t="s">
        <v>84</v>
      </c>
      <c r="B25" s="241"/>
    </row>
    <row r="26" s="232" customFormat="1" customHeight="1" spans="1:2">
      <c r="A26" s="240" t="s">
        <v>90</v>
      </c>
      <c r="B26" s="241">
        <v>11.5</v>
      </c>
    </row>
    <row r="27" s="232" customFormat="1" customHeight="1" spans="1:2">
      <c r="A27" s="240" t="s">
        <v>91</v>
      </c>
      <c r="B27" s="241">
        <f>SUM(B28:B37)</f>
        <v>21747.93</v>
      </c>
    </row>
    <row r="28" s="232" customFormat="1" customHeight="1" spans="1:2">
      <c r="A28" s="240" t="s">
        <v>75</v>
      </c>
      <c r="B28" s="241">
        <v>18783.66</v>
      </c>
    </row>
    <row r="29" s="232" customFormat="1" hidden="1" customHeight="1" spans="1:2">
      <c r="A29" s="240" t="s">
        <v>76</v>
      </c>
      <c r="B29" s="241"/>
    </row>
    <row r="30" s="232" customFormat="1" customHeight="1" spans="1:2">
      <c r="A30" s="240" t="s">
        <v>77</v>
      </c>
      <c r="B30" s="241">
        <v>1819.5</v>
      </c>
    </row>
    <row r="31" s="232" customFormat="1" hidden="1" customHeight="1" spans="1:2">
      <c r="A31" s="240" t="s">
        <v>92</v>
      </c>
      <c r="B31" s="241"/>
    </row>
    <row r="32" s="232" customFormat="1" hidden="1" customHeight="1" spans="1:2">
      <c r="A32" s="240" t="s">
        <v>93</v>
      </c>
      <c r="B32" s="241"/>
    </row>
    <row r="33" s="232" customFormat="1" hidden="1" customHeight="1" spans="1:2">
      <c r="A33" s="240" t="s">
        <v>94</v>
      </c>
      <c r="B33" s="241"/>
    </row>
    <row r="34" s="232" customFormat="1" customHeight="1" spans="1:2">
      <c r="A34" s="240" t="s">
        <v>95</v>
      </c>
      <c r="B34" s="241">
        <v>326.36</v>
      </c>
    </row>
    <row r="35" s="232" customFormat="1" hidden="1" customHeight="1" spans="1:2">
      <c r="A35" s="240" t="s">
        <v>96</v>
      </c>
      <c r="B35" s="241"/>
    </row>
    <row r="36" s="232" customFormat="1" customHeight="1" spans="1:2">
      <c r="A36" s="240" t="s">
        <v>84</v>
      </c>
      <c r="B36" s="241">
        <v>818.41</v>
      </c>
    </row>
    <row r="37" s="232" customFormat="1" hidden="1" customHeight="1" spans="1:2">
      <c r="A37" s="240" t="s">
        <v>97</v>
      </c>
      <c r="B37" s="241"/>
    </row>
    <row r="38" s="232" customFormat="1" customHeight="1" spans="1:2">
      <c r="A38" s="240" t="s">
        <v>98</v>
      </c>
      <c r="B38" s="241">
        <f>SUM(B39:B49)</f>
        <v>2775.87</v>
      </c>
    </row>
    <row r="39" s="232" customFormat="1" customHeight="1" spans="1:2">
      <c r="A39" s="240" t="s">
        <v>75</v>
      </c>
      <c r="B39" s="241">
        <v>1997.71</v>
      </c>
    </row>
    <row r="40" s="232" customFormat="1" hidden="1" customHeight="1" spans="1:2">
      <c r="A40" s="240" t="s">
        <v>76</v>
      </c>
      <c r="B40" s="241"/>
    </row>
    <row r="41" s="232" customFormat="1" hidden="1" customHeight="1" spans="1:2">
      <c r="A41" s="240" t="s">
        <v>77</v>
      </c>
      <c r="B41" s="241"/>
    </row>
    <row r="42" s="232" customFormat="1" hidden="1" customHeight="1" spans="1:2">
      <c r="A42" s="240" t="s">
        <v>99</v>
      </c>
      <c r="B42" s="241"/>
    </row>
    <row r="43" s="232" customFormat="1" hidden="1" customHeight="1" spans="1:2">
      <c r="A43" s="240" t="s">
        <v>100</v>
      </c>
      <c r="B43" s="241"/>
    </row>
    <row r="44" s="232" customFormat="1" hidden="1" customHeight="1" spans="1:2">
      <c r="A44" s="240" t="s">
        <v>101</v>
      </c>
      <c r="B44" s="241"/>
    </row>
    <row r="45" s="232" customFormat="1" hidden="1" customHeight="1" spans="1:2">
      <c r="A45" s="240" t="s">
        <v>102</v>
      </c>
      <c r="B45" s="241"/>
    </row>
    <row r="46" s="232" customFormat="1" customHeight="1" spans="1:2">
      <c r="A46" s="240" t="s">
        <v>103</v>
      </c>
      <c r="B46" s="241">
        <v>327.29</v>
      </c>
    </row>
    <row r="47" s="232" customFormat="1" hidden="1" customHeight="1" spans="1:2">
      <c r="A47" s="240" t="s">
        <v>104</v>
      </c>
      <c r="B47" s="241"/>
    </row>
    <row r="48" s="232" customFormat="1" customHeight="1" spans="1:2">
      <c r="A48" s="240" t="s">
        <v>84</v>
      </c>
      <c r="B48" s="241">
        <v>450.87</v>
      </c>
    </row>
    <row r="49" s="232" customFormat="1" hidden="1" customHeight="1" spans="1:2">
      <c r="A49" s="240" t="s">
        <v>105</v>
      </c>
      <c r="B49" s="241"/>
    </row>
    <row r="50" s="232" customFormat="1" customHeight="1" spans="1:2">
      <c r="A50" s="240" t="s">
        <v>106</v>
      </c>
      <c r="B50" s="241">
        <f>SUM(B51:B60)</f>
        <v>299.61</v>
      </c>
    </row>
    <row r="51" s="232" customFormat="1" customHeight="1" spans="1:2">
      <c r="A51" s="240" t="s">
        <v>75</v>
      </c>
      <c r="B51" s="241">
        <v>246.27</v>
      </c>
    </row>
    <row r="52" s="232" customFormat="1" hidden="1" customHeight="1" spans="1:2">
      <c r="A52" s="240" t="s">
        <v>76</v>
      </c>
      <c r="B52" s="241"/>
    </row>
    <row r="53" s="232" customFormat="1" hidden="1" customHeight="1" spans="1:2">
      <c r="A53" s="240" t="s">
        <v>77</v>
      </c>
      <c r="B53" s="241"/>
    </row>
    <row r="54" s="232" customFormat="1" hidden="1" customHeight="1" spans="1:2">
      <c r="A54" s="240" t="s">
        <v>107</v>
      </c>
      <c r="B54" s="241"/>
    </row>
    <row r="55" s="232" customFormat="1" hidden="1" customHeight="1" spans="1:2">
      <c r="A55" s="240" t="s">
        <v>108</v>
      </c>
      <c r="B55" s="241"/>
    </row>
    <row r="56" s="232" customFormat="1" hidden="1" customHeight="1" spans="1:2">
      <c r="A56" s="240" t="s">
        <v>109</v>
      </c>
      <c r="B56" s="241"/>
    </row>
    <row r="57" s="232" customFormat="1" customHeight="1" spans="1:2">
      <c r="A57" s="240" t="s">
        <v>110</v>
      </c>
      <c r="B57" s="241">
        <v>43.34</v>
      </c>
    </row>
    <row r="58" s="232" customFormat="1" customHeight="1" spans="1:2">
      <c r="A58" s="240" t="s">
        <v>111</v>
      </c>
      <c r="B58" s="241">
        <v>10</v>
      </c>
    </row>
    <row r="59" s="232" customFormat="1" hidden="1" customHeight="1" spans="1:2">
      <c r="A59" s="240" t="s">
        <v>84</v>
      </c>
      <c r="B59" s="241"/>
    </row>
    <row r="60" s="232" customFormat="1" hidden="1" customHeight="1" spans="1:2">
      <c r="A60" s="240" t="s">
        <v>112</v>
      </c>
      <c r="B60" s="241"/>
    </row>
    <row r="61" s="232" customFormat="1" customHeight="1" spans="1:2">
      <c r="A61" s="240" t="s">
        <v>113</v>
      </c>
      <c r="B61" s="241">
        <f>SUM(B62:B71)</f>
        <v>2018.42</v>
      </c>
    </row>
    <row r="62" s="232" customFormat="1" customHeight="1" spans="1:2">
      <c r="A62" s="240" t="s">
        <v>75</v>
      </c>
      <c r="B62" s="241">
        <v>1295.42</v>
      </c>
    </row>
    <row r="63" s="232" customFormat="1" hidden="1" customHeight="1" spans="1:2">
      <c r="A63" s="240" t="s">
        <v>76</v>
      </c>
      <c r="B63" s="241"/>
    </row>
    <row r="64" s="232" customFormat="1" hidden="1" customHeight="1" spans="1:2">
      <c r="A64" s="240" t="s">
        <v>77</v>
      </c>
      <c r="B64" s="241"/>
    </row>
    <row r="65" s="232" customFormat="1" customHeight="1" spans="1:2">
      <c r="A65" s="240" t="s">
        <v>114</v>
      </c>
      <c r="B65" s="241">
        <v>20</v>
      </c>
    </row>
    <row r="66" s="232" customFormat="1" customHeight="1" spans="1:2">
      <c r="A66" s="240" t="s">
        <v>115</v>
      </c>
      <c r="B66" s="241">
        <v>60</v>
      </c>
    </row>
    <row r="67" s="232" customFormat="1" hidden="1" customHeight="1" spans="1:2">
      <c r="A67" s="240" t="s">
        <v>116</v>
      </c>
      <c r="B67" s="241"/>
    </row>
    <row r="68" s="232" customFormat="1" hidden="1" customHeight="1" spans="1:2">
      <c r="A68" s="240" t="s">
        <v>117</v>
      </c>
      <c r="B68" s="241"/>
    </row>
    <row r="69" s="232" customFormat="1" customHeight="1" spans="1:2">
      <c r="A69" s="240" t="s">
        <v>118</v>
      </c>
      <c r="B69" s="241">
        <v>400</v>
      </c>
    </row>
    <row r="70" s="232" customFormat="1" hidden="1" customHeight="1" spans="1:2">
      <c r="A70" s="240" t="s">
        <v>84</v>
      </c>
      <c r="B70" s="241"/>
    </row>
    <row r="71" s="232" customFormat="1" customHeight="1" spans="1:2">
      <c r="A71" s="240" t="s">
        <v>119</v>
      </c>
      <c r="B71" s="241">
        <v>243</v>
      </c>
    </row>
    <row r="72" s="232" customFormat="1" customHeight="1" spans="1:2">
      <c r="A72" s="240" t="s">
        <v>120</v>
      </c>
      <c r="B72" s="241">
        <f>SUM(B73:B83)</f>
        <v>1213</v>
      </c>
    </row>
    <row r="73" s="232" customFormat="1" customHeight="1" spans="1:2">
      <c r="A73" s="240" t="s">
        <v>75</v>
      </c>
      <c r="B73" s="241">
        <v>763</v>
      </c>
    </row>
    <row r="74" s="232" customFormat="1" hidden="1" customHeight="1" spans="1:2">
      <c r="A74" s="240" t="s">
        <v>76</v>
      </c>
      <c r="B74" s="241"/>
    </row>
    <row r="75" s="232" customFormat="1" hidden="1" customHeight="1" spans="1:2">
      <c r="A75" s="240" t="s">
        <v>77</v>
      </c>
      <c r="B75" s="241"/>
    </row>
    <row r="76" s="232" customFormat="1" hidden="1" customHeight="1" spans="1:2">
      <c r="A76" s="240" t="s">
        <v>121</v>
      </c>
      <c r="B76" s="241"/>
    </row>
    <row r="77" s="232" customFormat="1" hidden="1" customHeight="1" spans="1:2">
      <c r="A77" s="240" t="s">
        <v>122</v>
      </c>
      <c r="B77" s="241"/>
    </row>
    <row r="78" s="232" customFormat="1" customHeight="1" spans="1:2">
      <c r="A78" s="240" t="s">
        <v>123</v>
      </c>
      <c r="B78" s="241">
        <v>450</v>
      </c>
    </row>
    <row r="79" s="232" customFormat="1" hidden="1" customHeight="1" spans="1:2">
      <c r="A79" s="240" t="s">
        <v>124</v>
      </c>
      <c r="B79" s="241"/>
    </row>
    <row r="80" s="232" customFormat="1" hidden="1" customHeight="1" spans="1:2">
      <c r="A80" s="240" t="s">
        <v>125</v>
      </c>
      <c r="B80" s="241"/>
    </row>
    <row r="81" s="232" customFormat="1" hidden="1" customHeight="1" spans="1:2">
      <c r="A81" s="240" t="s">
        <v>117</v>
      </c>
      <c r="B81" s="241"/>
    </row>
    <row r="82" s="232" customFormat="1" hidden="1" customHeight="1" spans="1:2">
      <c r="A82" s="240" t="s">
        <v>84</v>
      </c>
      <c r="B82" s="241"/>
    </row>
    <row r="83" s="232" customFormat="1" hidden="1" customHeight="1" spans="1:2">
      <c r="A83" s="240" t="s">
        <v>126</v>
      </c>
      <c r="B83" s="241"/>
    </row>
    <row r="84" s="232" customFormat="1" customHeight="1" spans="1:2">
      <c r="A84" s="240" t="s">
        <v>127</v>
      </c>
      <c r="B84" s="241">
        <f>SUM(B85:B92)</f>
        <v>444.92</v>
      </c>
    </row>
    <row r="85" s="232" customFormat="1" customHeight="1" spans="1:2">
      <c r="A85" s="240" t="s">
        <v>75</v>
      </c>
      <c r="B85" s="241">
        <v>436.92</v>
      </c>
    </row>
    <row r="86" s="232" customFormat="1" hidden="1" customHeight="1" spans="1:2">
      <c r="A86" s="240" t="s">
        <v>76</v>
      </c>
      <c r="B86" s="241"/>
    </row>
    <row r="87" s="232" customFormat="1" hidden="1" customHeight="1" spans="1:2">
      <c r="A87" s="240" t="s">
        <v>77</v>
      </c>
      <c r="B87" s="241"/>
    </row>
    <row r="88" s="232" customFormat="1" customHeight="1" spans="1:2">
      <c r="A88" s="240" t="s">
        <v>128</v>
      </c>
      <c r="B88" s="241">
        <v>5</v>
      </c>
    </row>
    <row r="89" s="232" customFormat="1" hidden="1" customHeight="1" spans="1:2">
      <c r="A89" s="240" t="s">
        <v>129</v>
      </c>
      <c r="B89" s="241"/>
    </row>
    <row r="90" s="232" customFormat="1" customHeight="1" spans="1:2">
      <c r="A90" s="240" t="s">
        <v>117</v>
      </c>
      <c r="B90" s="241">
        <v>3</v>
      </c>
    </row>
    <row r="91" s="232" customFormat="1" hidden="1" customHeight="1" spans="1:2">
      <c r="A91" s="240" t="s">
        <v>84</v>
      </c>
      <c r="B91" s="241"/>
    </row>
    <row r="92" s="232" customFormat="1" hidden="1" customHeight="1" spans="1:2">
      <c r="A92" s="240" t="s">
        <v>130</v>
      </c>
      <c r="B92" s="241"/>
    </row>
    <row r="93" s="232" customFormat="1" hidden="1" customHeight="1" spans="1:2">
      <c r="A93" s="240" t="s">
        <v>131</v>
      </c>
      <c r="B93" s="241">
        <f>SUM(B94:B105)</f>
        <v>0</v>
      </c>
    </row>
    <row r="94" s="232" customFormat="1" hidden="1" customHeight="1" spans="1:2">
      <c r="A94" s="240" t="s">
        <v>75</v>
      </c>
      <c r="B94" s="241"/>
    </row>
    <row r="95" s="232" customFormat="1" hidden="1" customHeight="1" spans="1:2">
      <c r="A95" s="240" t="s">
        <v>76</v>
      </c>
      <c r="B95" s="241"/>
    </row>
    <row r="96" s="232" customFormat="1" hidden="1" customHeight="1" spans="1:2">
      <c r="A96" s="240" t="s">
        <v>77</v>
      </c>
      <c r="B96" s="241"/>
    </row>
    <row r="97" s="232" customFormat="1" hidden="1" customHeight="1" spans="1:2">
      <c r="A97" s="240" t="s">
        <v>132</v>
      </c>
      <c r="B97" s="241"/>
    </row>
    <row r="98" s="232" customFormat="1" hidden="1" customHeight="1" spans="1:2">
      <c r="A98" s="240" t="s">
        <v>133</v>
      </c>
      <c r="B98" s="241"/>
    </row>
    <row r="99" s="232" customFormat="1" hidden="1" customHeight="1" spans="1:2">
      <c r="A99" s="240" t="s">
        <v>117</v>
      </c>
      <c r="B99" s="241"/>
    </row>
    <row r="100" s="232" customFormat="1" hidden="1" customHeight="1" spans="1:2">
      <c r="A100" s="240" t="s">
        <v>134</v>
      </c>
      <c r="B100" s="241"/>
    </row>
    <row r="101" s="232" customFormat="1" hidden="1" customHeight="1" spans="1:2">
      <c r="A101" s="240" t="s">
        <v>135</v>
      </c>
      <c r="B101" s="241"/>
    </row>
    <row r="102" s="232" customFormat="1" hidden="1" customHeight="1" spans="1:2">
      <c r="A102" s="240" t="s">
        <v>136</v>
      </c>
      <c r="B102" s="241"/>
    </row>
    <row r="103" s="232" customFormat="1" hidden="1" customHeight="1" spans="1:2">
      <c r="A103" s="240" t="s">
        <v>137</v>
      </c>
      <c r="B103" s="241"/>
    </row>
    <row r="104" s="232" customFormat="1" hidden="1" customHeight="1" spans="1:2">
      <c r="A104" s="240" t="s">
        <v>84</v>
      </c>
      <c r="B104" s="241"/>
    </row>
    <row r="105" s="232" customFormat="1" hidden="1" customHeight="1" spans="1:2">
      <c r="A105" s="240" t="s">
        <v>138</v>
      </c>
      <c r="B105" s="241"/>
    </row>
    <row r="106" s="232" customFormat="1" customHeight="1" spans="1:2">
      <c r="A106" s="240" t="s">
        <v>139</v>
      </c>
      <c r="B106" s="241">
        <f>SUM(B107:B115)</f>
        <v>239.79</v>
      </c>
    </row>
    <row r="107" s="232" customFormat="1" customHeight="1" spans="1:2">
      <c r="A107" s="240" t="s">
        <v>75</v>
      </c>
      <c r="B107" s="241">
        <v>239.79</v>
      </c>
    </row>
    <row r="108" s="232" customFormat="1" hidden="1" customHeight="1" spans="1:2">
      <c r="A108" s="240" t="s">
        <v>76</v>
      </c>
      <c r="B108" s="241"/>
    </row>
    <row r="109" s="232" customFormat="1" hidden="1" customHeight="1" spans="1:2">
      <c r="A109" s="240" t="s">
        <v>77</v>
      </c>
      <c r="B109" s="241"/>
    </row>
    <row r="110" s="232" customFormat="1" hidden="1" customHeight="1" spans="1:2">
      <c r="A110" s="240" t="s">
        <v>140</v>
      </c>
      <c r="B110" s="241"/>
    </row>
    <row r="111" s="232" customFormat="1" hidden="1" customHeight="1" spans="1:2">
      <c r="A111" s="240" t="s">
        <v>141</v>
      </c>
      <c r="B111" s="241"/>
    </row>
    <row r="112" s="232" customFormat="1" hidden="1" customHeight="1" spans="1:2">
      <c r="A112" s="240" t="s">
        <v>142</v>
      </c>
      <c r="B112" s="241"/>
    </row>
    <row r="113" s="232" customFormat="1" hidden="1" customHeight="1" spans="1:2">
      <c r="A113" s="240" t="s">
        <v>143</v>
      </c>
      <c r="B113" s="241"/>
    </row>
    <row r="114" s="232" customFormat="1" hidden="1" customHeight="1" spans="1:2">
      <c r="A114" s="240" t="s">
        <v>84</v>
      </c>
      <c r="B114" s="241"/>
    </row>
    <row r="115" s="232" customFormat="1" hidden="1" customHeight="1" spans="1:2">
      <c r="A115" s="240" t="s">
        <v>144</v>
      </c>
      <c r="B115" s="241"/>
    </row>
    <row r="116" s="232" customFormat="1" customHeight="1" spans="1:2">
      <c r="A116" s="240" t="s">
        <v>145</v>
      </c>
      <c r="B116" s="241">
        <f>SUM(B117:B124)</f>
        <v>1183.07</v>
      </c>
    </row>
    <row r="117" s="232" customFormat="1" customHeight="1" spans="1:2">
      <c r="A117" s="240" t="s">
        <v>75</v>
      </c>
      <c r="B117" s="241">
        <v>1183.07</v>
      </c>
    </row>
    <row r="118" s="232" customFormat="1" hidden="1" customHeight="1" spans="1:2">
      <c r="A118" s="240" t="s">
        <v>76</v>
      </c>
      <c r="B118" s="241"/>
    </row>
    <row r="119" s="232" customFormat="1" hidden="1" customHeight="1" spans="1:2">
      <c r="A119" s="240" t="s">
        <v>77</v>
      </c>
      <c r="B119" s="241"/>
    </row>
    <row r="120" s="232" customFormat="1" hidden="1" customHeight="1" spans="1:2">
      <c r="A120" s="240" t="s">
        <v>146</v>
      </c>
      <c r="B120" s="241"/>
    </row>
    <row r="121" s="232" customFormat="1" hidden="1" customHeight="1" spans="1:2">
      <c r="A121" s="240" t="s">
        <v>147</v>
      </c>
      <c r="B121" s="241"/>
    </row>
    <row r="122" s="232" customFormat="1" hidden="1" customHeight="1" spans="1:2">
      <c r="A122" s="240" t="s">
        <v>148</v>
      </c>
      <c r="B122" s="241"/>
    </row>
    <row r="123" s="232" customFormat="1" hidden="1" customHeight="1" spans="1:2">
      <c r="A123" s="240" t="s">
        <v>84</v>
      </c>
      <c r="B123" s="241"/>
    </row>
    <row r="124" s="232" customFormat="1" hidden="1" customHeight="1" spans="1:2">
      <c r="A124" s="240" t="s">
        <v>149</v>
      </c>
      <c r="B124" s="241"/>
    </row>
    <row r="125" s="232" customFormat="1" customHeight="1" spans="1:2">
      <c r="A125" s="240" t="s">
        <v>150</v>
      </c>
      <c r="B125" s="241">
        <f>SUM(B126:B135)</f>
        <v>768.55</v>
      </c>
    </row>
    <row r="126" s="232" customFormat="1" customHeight="1" spans="1:2">
      <c r="A126" s="240" t="s">
        <v>75</v>
      </c>
      <c r="B126" s="241">
        <v>664.55</v>
      </c>
    </row>
    <row r="127" s="232" customFormat="1" hidden="1" customHeight="1" spans="1:2">
      <c r="A127" s="240" t="s">
        <v>76</v>
      </c>
      <c r="B127" s="241"/>
    </row>
    <row r="128" s="232" customFormat="1" hidden="1" customHeight="1" spans="1:2">
      <c r="A128" s="240" t="s">
        <v>77</v>
      </c>
      <c r="B128" s="241"/>
    </row>
    <row r="129" s="232" customFormat="1" hidden="1" customHeight="1" spans="1:2">
      <c r="A129" s="240" t="s">
        <v>151</v>
      </c>
      <c r="B129" s="241"/>
    </row>
    <row r="130" s="232" customFormat="1" hidden="1" customHeight="1" spans="1:2">
      <c r="A130" s="240" t="s">
        <v>152</v>
      </c>
      <c r="B130" s="241"/>
    </row>
    <row r="131" s="232" customFormat="1" hidden="1" customHeight="1" spans="1:2">
      <c r="A131" s="240" t="s">
        <v>153</v>
      </c>
      <c r="B131" s="241"/>
    </row>
    <row r="132" s="232" customFormat="1" hidden="1" customHeight="1" spans="1:2">
      <c r="A132" s="240" t="s">
        <v>154</v>
      </c>
      <c r="B132" s="241"/>
    </row>
    <row r="133" s="232" customFormat="1" customHeight="1" spans="1:2">
      <c r="A133" s="240" t="s">
        <v>155</v>
      </c>
      <c r="B133" s="241">
        <v>100</v>
      </c>
    </row>
    <row r="134" s="232" customFormat="1" hidden="1" customHeight="1" spans="1:2">
      <c r="A134" s="240" t="s">
        <v>84</v>
      </c>
      <c r="B134" s="241"/>
    </row>
    <row r="135" s="232" customFormat="1" customHeight="1" spans="1:2">
      <c r="A135" s="240" t="s">
        <v>156</v>
      </c>
      <c r="B135" s="241">
        <v>4</v>
      </c>
    </row>
    <row r="136" s="232" customFormat="1" hidden="1" customHeight="1" spans="1:2">
      <c r="A136" s="240" t="s">
        <v>157</v>
      </c>
      <c r="B136" s="241">
        <f>SUM(B137:B149)</f>
        <v>0</v>
      </c>
    </row>
    <row r="137" s="232" customFormat="1" hidden="1" customHeight="1" spans="1:2">
      <c r="A137" s="240" t="s">
        <v>75</v>
      </c>
      <c r="B137" s="241"/>
    </row>
    <row r="138" s="232" customFormat="1" hidden="1" customHeight="1" spans="1:2">
      <c r="A138" s="240" t="s">
        <v>76</v>
      </c>
      <c r="B138" s="241"/>
    </row>
    <row r="139" s="232" customFormat="1" hidden="1" customHeight="1" spans="1:2">
      <c r="A139" s="240" t="s">
        <v>77</v>
      </c>
      <c r="B139" s="241"/>
    </row>
    <row r="140" s="232" customFormat="1" hidden="1" customHeight="1" spans="1:2">
      <c r="A140" s="240" t="s">
        <v>158</v>
      </c>
      <c r="B140" s="241"/>
    </row>
    <row r="141" s="232" customFormat="1" hidden="1" customHeight="1" spans="1:2">
      <c r="A141" s="240" t="s">
        <v>159</v>
      </c>
      <c r="B141" s="241"/>
    </row>
    <row r="142" s="232" customFormat="1" hidden="1" customHeight="1" spans="1:2">
      <c r="A142" s="240" t="s">
        <v>160</v>
      </c>
      <c r="B142" s="241"/>
    </row>
    <row r="143" s="232" customFormat="1" hidden="1" customHeight="1" spans="1:2">
      <c r="A143" s="240" t="s">
        <v>161</v>
      </c>
      <c r="B143" s="241"/>
    </row>
    <row r="144" s="232" customFormat="1" hidden="1" customHeight="1" spans="1:2">
      <c r="A144" s="240" t="s">
        <v>162</v>
      </c>
      <c r="B144" s="241"/>
    </row>
    <row r="145" s="232" customFormat="1" hidden="1" customHeight="1" spans="1:2">
      <c r="A145" s="240" t="s">
        <v>163</v>
      </c>
      <c r="B145" s="241"/>
    </row>
    <row r="146" s="232" customFormat="1" hidden="1" customHeight="1" spans="1:2">
      <c r="A146" s="240" t="s">
        <v>164</v>
      </c>
      <c r="B146" s="241"/>
    </row>
    <row r="147" s="232" customFormat="1" hidden="1" customHeight="1" spans="1:2">
      <c r="A147" s="240" t="s">
        <v>165</v>
      </c>
      <c r="B147" s="241"/>
    </row>
    <row r="148" s="232" customFormat="1" hidden="1" customHeight="1" spans="1:2">
      <c r="A148" s="240" t="s">
        <v>84</v>
      </c>
      <c r="B148" s="241"/>
    </row>
    <row r="149" s="232" customFormat="1" hidden="1" customHeight="1" spans="1:2">
      <c r="A149" s="240" t="s">
        <v>166</v>
      </c>
      <c r="B149" s="241"/>
    </row>
    <row r="150" s="232" customFormat="1" customHeight="1" spans="1:2">
      <c r="A150" s="240" t="s">
        <v>167</v>
      </c>
      <c r="B150" s="241">
        <f>SUM(B151:B156)</f>
        <v>19.04</v>
      </c>
    </row>
    <row r="151" s="232" customFormat="1" hidden="1" customHeight="1" spans="1:2">
      <c r="A151" s="240" t="s">
        <v>75</v>
      </c>
      <c r="B151" s="241"/>
    </row>
    <row r="152" s="232" customFormat="1" hidden="1" customHeight="1" spans="1:2">
      <c r="A152" s="240" t="s">
        <v>76</v>
      </c>
      <c r="B152" s="241"/>
    </row>
    <row r="153" s="232" customFormat="1" hidden="1" customHeight="1" spans="1:2">
      <c r="A153" s="240" t="s">
        <v>77</v>
      </c>
      <c r="B153" s="241"/>
    </row>
    <row r="154" s="232" customFormat="1" hidden="1" customHeight="1" spans="1:2">
      <c r="A154" s="240" t="s">
        <v>168</v>
      </c>
      <c r="B154" s="241"/>
    </row>
    <row r="155" s="232" customFormat="1" hidden="1" customHeight="1" spans="1:2">
      <c r="A155" s="240" t="s">
        <v>84</v>
      </c>
      <c r="B155" s="241"/>
    </row>
    <row r="156" s="232" customFormat="1" customHeight="1" spans="1:2">
      <c r="A156" s="240" t="s">
        <v>169</v>
      </c>
      <c r="B156" s="241">
        <v>19.04</v>
      </c>
    </row>
    <row r="157" s="232" customFormat="1" hidden="1" customHeight="1" spans="1:2">
      <c r="A157" s="240" t="s">
        <v>170</v>
      </c>
      <c r="B157" s="241">
        <f>SUM(B158:B164)</f>
        <v>0</v>
      </c>
    </row>
    <row r="158" s="232" customFormat="1" hidden="1" customHeight="1" spans="1:2">
      <c r="A158" s="240" t="s">
        <v>75</v>
      </c>
      <c r="B158" s="241"/>
    </row>
    <row r="159" s="232" customFormat="1" hidden="1" customHeight="1" spans="1:2">
      <c r="A159" s="240" t="s">
        <v>76</v>
      </c>
      <c r="B159" s="241"/>
    </row>
    <row r="160" s="232" customFormat="1" hidden="1" customHeight="1" spans="1:2">
      <c r="A160" s="240" t="s">
        <v>77</v>
      </c>
      <c r="B160" s="241"/>
    </row>
    <row r="161" s="232" customFormat="1" hidden="1" customHeight="1" spans="1:2">
      <c r="A161" s="240" t="s">
        <v>171</v>
      </c>
      <c r="B161" s="241"/>
    </row>
    <row r="162" s="232" customFormat="1" hidden="1" customHeight="1" spans="1:2">
      <c r="A162" s="240" t="s">
        <v>172</v>
      </c>
      <c r="B162" s="241"/>
    </row>
    <row r="163" s="232" customFormat="1" hidden="1" customHeight="1" spans="1:2">
      <c r="A163" s="240" t="s">
        <v>84</v>
      </c>
      <c r="B163" s="241"/>
    </row>
    <row r="164" s="232" customFormat="1" hidden="1" customHeight="1" spans="1:2">
      <c r="A164" s="240" t="s">
        <v>173</v>
      </c>
      <c r="B164" s="241"/>
    </row>
    <row r="165" s="232" customFormat="1" customHeight="1" spans="1:2">
      <c r="A165" s="240" t="s">
        <v>174</v>
      </c>
      <c r="B165" s="241">
        <f>SUM(B166:B170)</f>
        <v>167.19</v>
      </c>
    </row>
    <row r="166" s="232" customFormat="1" customHeight="1" spans="1:2">
      <c r="A166" s="240" t="s">
        <v>75</v>
      </c>
      <c r="B166" s="241">
        <v>167.19</v>
      </c>
    </row>
    <row r="167" s="232" customFormat="1" hidden="1" customHeight="1" spans="1:2">
      <c r="A167" s="240" t="s">
        <v>76</v>
      </c>
      <c r="B167" s="241"/>
    </row>
    <row r="168" s="232" customFormat="1" hidden="1" customHeight="1" spans="1:2">
      <c r="A168" s="240" t="s">
        <v>77</v>
      </c>
      <c r="B168" s="241"/>
    </row>
    <row r="169" s="232" customFormat="1" hidden="1" customHeight="1" spans="1:2">
      <c r="A169" s="240" t="s">
        <v>175</v>
      </c>
      <c r="B169" s="241"/>
    </row>
    <row r="170" s="232" customFormat="1" hidden="1" customHeight="1" spans="1:2">
      <c r="A170" s="240" t="s">
        <v>176</v>
      </c>
      <c r="B170" s="241"/>
    </row>
    <row r="171" s="232" customFormat="1" customHeight="1" spans="1:2">
      <c r="A171" s="240" t="s">
        <v>177</v>
      </c>
      <c r="B171" s="241">
        <f>SUM(B172:B177)</f>
        <v>716.89</v>
      </c>
    </row>
    <row r="172" s="232" customFormat="1" customHeight="1" spans="1:2">
      <c r="A172" s="240" t="s">
        <v>75</v>
      </c>
      <c r="B172" s="241">
        <v>118.39</v>
      </c>
    </row>
    <row r="173" s="232" customFormat="1" customHeight="1" spans="1:2">
      <c r="A173" s="240" t="s">
        <v>76</v>
      </c>
      <c r="B173" s="241">
        <v>3.5</v>
      </c>
    </row>
    <row r="174" s="232" customFormat="1" customHeight="1" spans="1:2">
      <c r="A174" s="240" t="s">
        <v>77</v>
      </c>
      <c r="B174" s="241">
        <v>595</v>
      </c>
    </row>
    <row r="175" s="232" customFormat="1" hidden="1" customHeight="1" spans="1:2">
      <c r="A175" s="240" t="s">
        <v>89</v>
      </c>
      <c r="B175" s="241"/>
    </row>
    <row r="176" s="232" customFormat="1" hidden="1" customHeight="1" spans="1:2">
      <c r="A176" s="240" t="s">
        <v>84</v>
      </c>
      <c r="B176" s="241"/>
    </row>
    <row r="177" s="232" customFormat="1" hidden="1" customHeight="1" spans="1:2">
      <c r="A177" s="240" t="s">
        <v>178</v>
      </c>
      <c r="B177" s="241"/>
    </row>
    <row r="178" s="232" customFormat="1" customHeight="1" spans="1:2">
      <c r="A178" s="240" t="s">
        <v>179</v>
      </c>
      <c r="B178" s="241">
        <f>SUM(B179:B184)</f>
        <v>789.15</v>
      </c>
    </row>
    <row r="179" s="232" customFormat="1" customHeight="1" spans="1:2">
      <c r="A179" s="240" t="s">
        <v>75</v>
      </c>
      <c r="B179" s="241">
        <v>789.15</v>
      </c>
    </row>
    <row r="180" s="232" customFormat="1" hidden="1" customHeight="1" spans="1:2">
      <c r="A180" s="240" t="s">
        <v>76</v>
      </c>
      <c r="B180" s="241"/>
    </row>
    <row r="181" s="232" customFormat="1" hidden="1" customHeight="1" spans="1:2">
      <c r="A181" s="240" t="s">
        <v>77</v>
      </c>
      <c r="B181" s="241"/>
    </row>
    <row r="182" s="232" customFormat="1" hidden="1" customHeight="1" spans="1:2">
      <c r="A182" s="240" t="s">
        <v>180</v>
      </c>
      <c r="B182" s="241"/>
    </row>
    <row r="183" s="232" customFormat="1" hidden="1" customHeight="1" spans="1:2">
      <c r="A183" s="240" t="s">
        <v>84</v>
      </c>
      <c r="B183" s="241"/>
    </row>
    <row r="184" s="232" customFormat="1" hidden="1" customHeight="1" spans="1:2">
      <c r="A184" s="240" t="s">
        <v>181</v>
      </c>
      <c r="B184" s="241"/>
    </row>
    <row r="185" s="232" customFormat="1" customHeight="1" spans="1:2">
      <c r="A185" s="240" t="s">
        <v>182</v>
      </c>
      <c r="B185" s="241">
        <f>SUM(B186:B191)</f>
        <v>194.05</v>
      </c>
    </row>
    <row r="186" s="232" customFormat="1" customHeight="1" spans="1:2">
      <c r="A186" s="240" t="s">
        <v>75</v>
      </c>
      <c r="B186" s="241">
        <v>194.05</v>
      </c>
    </row>
    <row r="187" s="232" customFormat="1" hidden="1" customHeight="1" spans="1:2">
      <c r="A187" s="240" t="s">
        <v>76</v>
      </c>
      <c r="B187" s="241"/>
    </row>
    <row r="188" s="232" customFormat="1" hidden="1" customHeight="1" spans="1:2">
      <c r="A188" s="240" t="s">
        <v>77</v>
      </c>
      <c r="B188" s="241"/>
    </row>
    <row r="189" s="232" customFormat="1" hidden="1" customHeight="1" spans="1:2">
      <c r="A189" s="240" t="s">
        <v>183</v>
      </c>
      <c r="B189" s="241"/>
    </row>
    <row r="190" s="232" customFormat="1" hidden="1" customHeight="1" spans="1:2">
      <c r="A190" s="240" t="s">
        <v>84</v>
      </c>
      <c r="B190" s="241"/>
    </row>
    <row r="191" s="232" customFormat="1" hidden="1" customHeight="1" spans="1:2">
      <c r="A191" s="240" t="s">
        <v>184</v>
      </c>
      <c r="B191" s="241"/>
    </row>
    <row r="192" s="232" customFormat="1" customHeight="1" spans="1:2">
      <c r="A192" s="240" t="s">
        <v>185</v>
      </c>
      <c r="B192" s="241">
        <f>SUM(B193:B198)</f>
        <v>797.24</v>
      </c>
    </row>
    <row r="193" s="232" customFormat="1" customHeight="1" spans="1:2">
      <c r="A193" s="240" t="s">
        <v>75</v>
      </c>
      <c r="B193" s="241">
        <v>797.24</v>
      </c>
    </row>
    <row r="194" s="232" customFormat="1" hidden="1" customHeight="1" spans="1:2">
      <c r="A194" s="240" t="s">
        <v>76</v>
      </c>
      <c r="B194" s="241"/>
    </row>
    <row r="195" s="232" customFormat="1" hidden="1" customHeight="1" spans="1:2">
      <c r="A195" s="240" t="s">
        <v>77</v>
      </c>
      <c r="B195" s="241"/>
    </row>
    <row r="196" s="232" customFormat="1" hidden="1" customHeight="1" spans="1:2">
      <c r="A196" s="240" t="s">
        <v>186</v>
      </c>
      <c r="B196" s="241"/>
    </row>
    <row r="197" s="232" customFormat="1" hidden="1" customHeight="1" spans="1:2">
      <c r="A197" s="240" t="s">
        <v>84</v>
      </c>
      <c r="B197" s="241"/>
    </row>
    <row r="198" s="232" customFormat="1" hidden="1" customHeight="1" spans="1:2">
      <c r="A198" s="240" t="s">
        <v>187</v>
      </c>
      <c r="B198" s="241"/>
    </row>
    <row r="199" s="232" customFormat="1" customHeight="1" spans="1:2">
      <c r="A199" s="240" t="s">
        <v>188</v>
      </c>
      <c r="B199" s="241">
        <f>SUM(B200:B204)</f>
        <v>962.51</v>
      </c>
    </row>
    <row r="200" s="232" customFormat="1" customHeight="1" spans="1:2">
      <c r="A200" s="240" t="s">
        <v>75</v>
      </c>
      <c r="B200" s="241">
        <v>962.51</v>
      </c>
    </row>
    <row r="201" s="232" customFormat="1" hidden="1" customHeight="1" spans="1:2">
      <c r="A201" s="240" t="s">
        <v>76</v>
      </c>
      <c r="B201" s="241"/>
    </row>
    <row r="202" s="232" customFormat="1" hidden="1" customHeight="1" spans="1:2">
      <c r="A202" s="240" t="s">
        <v>77</v>
      </c>
      <c r="B202" s="241"/>
    </row>
    <row r="203" s="232" customFormat="1" hidden="1" customHeight="1" spans="1:2">
      <c r="A203" s="240" t="s">
        <v>84</v>
      </c>
      <c r="B203" s="241"/>
    </row>
    <row r="204" s="232" customFormat="1" hidden="1" customHeight="1" spans="1:2">
      <c r="A204" s="240" t="s">
        <v>189</v>
      </c>
      <c r="B204" s="241"/>
    </row>
    <row r="205" s="232" customFormat="1" customHeight="1" spans="1:2">
      <c r="A205" s="240" t="s">
        <v>190</v>
      </c>
      <c r="B205" s="241">
        <f>SUM(B206:B212)</f>
        <v>103.07</v>
      </c>
    </row>
    <row r="206" s="232" customFormat="1" customHeight="1" spans="1:2">
      <c r="A206" s="240" t="s">
        <v>75</v>
      </c>
      <c r="B206" s="241">
        <v>103.07</v>
      </c>
    </row>
    <row r="207" s="232" customFormat="1" hidden="1" customHeight="1" spans="1:2">
      <c r="A207" s="240" t="s">
        <v>76</v>
      </c>
      <c r="B207" s="241"/>
    </row>
    <row r="208" s="232" customFormat="1" hidden="1" customHeight="1" spans="1:2">
      <c r="A208" s="240" t="s">
        <v>77</v>
      </c>
      <c r="B208" s="241"/>
    </row>
    <row r="209" s="232" customFormat="1" hidden="1" customHeight="1" spans="1:2">
      <c r="A209" s="240" t="s">
        <v>191</v>
      </c>
      <c r="B209" s="241"/>
    </row>
    <row r="210" s="232" customFormat="1" hidden="1" customHeight="1" spans="1:2">
      <c r="A210" s="240" t="s">
        <v>192</v>
      </c>
      <c r="B210" s="241"/>
    </row>
    <row r="211" s="232" customFormat="1" hidden="1" customHeight="1" spans="1:2">
      <c r="A211" s="240" t="s">
        <v>84</v>
      </c>
      <c r="B211" s="241"/>
    </row>
    <row r="212" s="232" customFormat="1" hidden="1" customHeight="1" spans="1:2">
      <c r="A212" s="240" t="s">
        <v>193</v>
      </c>
      <c r="B212" s="241"/>
    </row>
    <row r="213" s="232" customFormat="1" hidden="1" customHeight="1" spans="1:2">
      <c r="A213" s="240" t="s">
        <v>194</v>
      </c>
      <c r="B213" s="241">
        <f>SUM(B214:B218)</f>
        <v>0</v>
      </c>
    </row>
    <row r="214" s="232" customFormat="1" hidden="1" customHeight="1" spans="1:2">
      <c r="A214" s="240" t="s">
        <v>75</v>
      </c>
      <c r="B214" s="241"/>
    </row>
    <row r="215" s="232" customFormat="1" hidden="1" customHeight="1" spans="1:2">
      <c r="A215" s="240" t="s">
        <v>76</v>
      </c>
      <c r="B215" s="241"/>
    </row>
    <row r="216" s="232" customFormat="1" hidden="1" customHeight="1" spans="1:2">
      <c r="A216" s="240" t="s">
        <v>77</v>
      </c>
      <c r="B216" s="241"/>
    </row>
    <row r="217" s="232" customFormat="1" hidden="1" customHeight="1" spans="1:2">
      <c r="A217" s="240" t="s">
        <v>84</v>
      </c>
      <c r="B217" s="241"/>
    </row>
    <row r="218" s="232" customFormat="1" hidden="1" customHeight="1" spans="1:2">
      <c r="A218" s="240" t="s">
        <v>195</v>
      </c>
      <c r="B218" s="241"/>
    </row>
    <row r="219" s="232" customFormat="1" customHeight="1" spans="1:2">
      <c r="A219" s="240" t="s">
        <v>196</v>
      </c>
      <c r="B219" s="241">
        <f>SUM(B220:B224)</f>
        <v>879.26</v>
      </c>
    </row>
    <row r="220" s="232" customFormat="1" customHeight="1" spans="1:2">
      <c r="A220" s="240" t="s">
        <v>75</v>
      </c>
      <c r="B220" s="241">
        <v>879.26</v>
      </c>
    </row>
    <row r="221" s="232" customFormat="1" hidden="1" customHeight="1" spans="1:2">
      <c r="A221" s="240" t="s">
        <v>76</v>
      </c>
      <c r="B221" s="241"/>
    </row>
    <row r="222" s="232" customFormat="1" hidden="1" customHeight="1" spans="1:2">
      <c r="A222" s="240" t="s">
        <v>77</v>
      </c>
      <c r="B222" s="241"/>
    </row>
    <row r="223" s="232" customFormat="1" hidden="1" customHeight="1" spans="1:2">
      <c r="A223" s="240" t="s">
        <v>84</v>
      </c>
      <c r="B223" s="241"/>
    </row>
    <row r="224" s="232" customFormat="1" hidden="1" customHeight="1" spans="1:2">
      <c r="A224" s="240" t="s">
        <v>197</v>
      </c>
      <c r="B224" s="241"/>
    </row>
    <row r="225" s="232" customFormat="1" hidden="1" customHeight="1" spans="1:2">
      <c r="A225" s="240" t="s">
        <v>198</v>
      </c>
      <c r="B225" s="241">
        <f>SUM(B226:B230)</f>
        <v>0</v>
      </c>
    </row>
    <row r="226" s="232" customFormat="1" hidden="1" customHeight="1" spans="1:2">
      <c r="A226" s="240" t="s">
        <v>75</v>
      </c>
      <c r="B226" s="241"/>
    </row>
    <row r="227" s="232" customFormat="1" hidden="1" customHeight="1" spans="1:2">
      <c r="A227" s="240" t="s">
        <v>76</v>
      </c>
      <c r="B227" s="241"/>
    </row>
    <row r="228" s="232" customFormat="1" hidden="1" customHeight="1" spans="1:2">
      <c r="A228" s="240" t="s">
        <v>77</v>
      </c>
      <c r="B228" s="241"/>
    </row>
    <row r="229" s="232" customFormat="1" hidden="1" customHeight="1" spans="1:2">
      <c r="A229" s="240" t="s">
        <v>84</v>
      </c>
      <c r="B229" s="241"/>
    </row>
    <row r="230" s="232" customFormat="1" hidden="1" customHeight="1" spans="1:2">
      <c r="A230" s="240" t="s">
        <v>199</v>
      </c>
      <c r="B230" s="241"/>
    </row>
    <row r="231" s="232" customFormat="1" customHeight="1" spans="1:2">
      <c r="A231" s="240" t="s">
        <v>200</v>
      </c>
      <c r="B231" s="241">
        <f>SUM(B232:B247)</f>
        <v>2978.96</v>
      </c>
    </row>
    <row r="232" s="232" customFormat="1" customHeight="1" spans="1:2">
      <c r="A232" s="240" t="s">
        <v>75</v>
      </c>
      <c r="B232" s="241">
        <v>2828.96</v>
      </c>
    </row>
    <row r="233" s="232" customFormat="1" hidden="1" customHeight="1" spans="1:2">
      <c r="A233" s="240" t="s">
        <v>76</v>
      </c>
      <c r="B233" s="241"/>
    </row>
    <row r="234" s="232" customFormat="1" hidden="1" customHeight="1" spans="1:2">
      <c r="A234" s="240" t="s">
        <v>77</v>
      </c>
      <c r="B234" s="241"/>
    </row>
    <row r="235" s="232" customFormat="1" customHeight="1" spans="1:2">
      <c r="A235" s="240" t="s">
        <v>201</v>
      </c>
      <c r="B235" s="241">
        <v>100</v>
      </c>
    </row>
    <row r="236" s="232" customFormat="1" hidden="1" customHeight="1" spans="1:2">
      <c r="A236" s="240" t="s">
        <v>202</v>
      </c>
      <c r="B236" s="241"/>
    </row>
    <row r="237" s="232" customFormat="1" hidden="1" customHeight="1" spans="1:2">
      <c r="A237" s="240" t="s">
        <v>203</v>
      </c>
      <c r="B237" s="241"/>
    </row>
    <row r="238" s="232" customFormat="1" hidden="1" customHeight="1" spans="1:2">
      <c r="A238" s="240" t="s">
        <v>204</v>
      </c>
      <c r="B238" s="241"/>
    </row>
    <row r="239" s="232" customFormat="1" customHeight="1" spans="1:2">
      <c r="A239" s="240" t="s">
        <v>117</v>
      </c>
      <c r="B239" s="241">
        <v>50</v>
      </c>
    </row>
    <row r="240" s="232" customFormat="1" hidden="1" customHeight="1" spans="1:2">
      <c r="A240" s="240" t="s">
        <v>205</v>
      </c>
      <c r="B240" s="241"/>
    </row>
    <row r="241" s="232" customFormat="1" hidden="1" customHeight="1" spans="1:2">
      <c r="A241" s="240" t="s">
        <v>206</v>
      </c>
      <c r="B241" s="241"/>
    </row>
    <row r="242" s="232" customFormat="1" hidden="1" customHeight="1" spans="1:2">
      <c r="A242" s="240" t="s">
        <v>207</v>
      </c>
      <c r="B242" s="241"/>
    </row>
    <row r="243" s="232" customFormat="1" hidden="1" customHeight="1" spans="1:2">
      <c r="A243" s="240" t="s">
        <v>208</v>
      </c>
      <c r="B243" s="241"/>
    </row>
    <row r="244" s="232" customFormat="1" hidden="1" customHeight="1" spans="1:2">
      <c r="A244" s="240" t="s">
        <v>209</v>
      </c>
      <c r="B244" s="241"/>
    </row>
    <row r="245" s="232" customFormat="1" hidden="1" customHeight="1" spans="1:2">
      <c r="A245" s="240" t="s">
        <v>210</v>
      </c>
      <c r="B245" s="241"/>
    </row>
    <row r="246" s="232" customFormat="1" hidden="1" customHeight="1" spans="1:2">
      <c r="A246" s="240" t="s">
        <v>84</v>
      </c>
      <c r="B246" s="241"/>
    </row>
    <row r="247" s="232" customFormat="1" hidden="1" customHeight="1" spans="1:2">
      <c r="A247" s="240" t="s">
        <v>211</v>
      </c>
      <c r="B247" s="241"/>
    </row>
    <row r="248" s="232" customFormat="1" customHeight="1" spans="1:2">
      <c r="A248" s="240" t="s">
        <v>212</v>
      </c>
      <c r="B248" s="241">
        <f>SUM(B249:B250)</f>
        <v>790.91</v>
      </c>
    </row>
    <row r="249" s="232" customFormat="1" hidden="1" customHeight="1" spans="1:2">
      <c r="A249" s="240" t="s">
        <v>213</v>
      </c>
      <c r="B249" s="241"/>
    </row>
    <row r="250" s="232" customFormat="1" customHeight="1" spans="1:2">
      <c r="A250" s="240" t="s">
        <v>214</v>
      </c>
      <c r="B250" s="241">
        <f>792.23-1.32</f>
        <v>790.91</v>
      </c>
    </row>
    <row r="251" s="232" customFormat="1" hidden="1" customHeight="1" spans="1:2">
      <c r="A251" s="240" t="s">
        <v>215</v>
      </c>
      <c r="B251" s="241"/>
    </row>
    <row r="252" s="232" customFormat="1" hidden="1" customHeight="1" spans="1:2">
      <c r="A252" s="240" t="s">
        <v>216</v>
      </c>
      <c r="B252" s="241"/>
    </row>
    <row r="253" s="232" customFormat="1" hidden="1" customHeight="1" spans="1:2">
      <c r="A253" s="240" t="s">
        <v>75</v>
      </c>
      <c r="B253" s="241"/>
    </row>
    <row r="254" s="232" customFormat="1" hidden="1" customHeight="1" spans="1:2">
      <c r="A254" s="240" t="s">
        <v>76</v>
      </c>
      <c r="B254" s="241"/>
    </row>
    <row r="255" s="232" customFormat="1" hidden="1" customHeight="1" spans="1:2">
      <c r="A255" s="240" t="s">
        <v>77</v>
      </c>
      <c r="B255" s="241"/>
    </row>
    <row r="256" s="232" customFormat="1" hidden="1" customHeight="1" spans="1:2">
      <c r="A256" s="240" t="s">
        <v>183</v>
      </c>
      <c r="B256" s="241"/>
    </row>
    <row r="257" s="232" customFormat="1" hidden="1" customHeight="1" spans="1:2">
      <c r="A257" s="240" t="s">
        <v>84</v>
      </c>
      <c r="B257" s="241"/>
    </row>
    <row r="258" s="232" customFormat="1" hidden="1" customHeight="1" spans="1:2">
      <c r="A258" s="240" t="s">
        <v>217</v>
      </c>
      <c r="B258" s="241"/>
    </row>
    <row r="259" s="232" customFormat="1" hidden="1" customHeight="1" spans="1:2">
      <c r="A259" s="240" t="s">
        <v>218</v>
      </c>
      <c r="B259" s="241"/>
    </row>
    <row r="260" s="232" customFormat="1" hidden="1" customHeight="1" spans="1:2">
      <c r="A260" s="240" t="s">
        <v>219</v>
      </c>
      <c r="B260" s="241"/>
    </row>
    <row r="261" s="232" customFormat="1" hidden="1" customHeight="1" spans="1:2">
      <c r="A261" s="240" t="s">
        <v>220</v>
      </c>
      <c r="B261" s="241"/>
    </row>
    <row r="262" s="232" customFormat="1" hidden="1" customHeight="1" spans="1:2">
      <c r="A262" s="240" t="s">
        <v>221</v>
      </c>
      <c r="B262" s="241"/>
    </row>
    <row r="263" s="232" customFormat="1" hidden="1" customHeight="1" spans="1:2">
      <c r="A263" s="240" t="s">
        <v>222</v>
      </c>
      <c r="B263" s="241"/>
    </row>
    <row r="264" s="232" customFormat="1" hidden="1" customHeight="1" spans="1:2">
      <c r="A264" s="240" t="s">
        <v>223</v>
      </c>
      <c r="B264" s="241"/>
    </row>
    <row r="265" s="232" customFormat="1" hidden="1" customHeight="1" spans="1:2">
      <c r="A265" s="240" t="s">
        <v>224</v>
      </c>
      <c r="B265" s="241"/>
    </row>
    <row r="266" s="232" customFormat="1" hidden="1" customHeight="1" spans="1:2">
      <c r="A266" s="240" t="s">
        <v>225</v>
      </c>
      <c r="B266" s="241"/>
    </row>
    <row r="267" s="232" customFormat="1" hidden="1" customHeight="1" spans="1:2">
      <c r="A267" s="240" t="s">
        <v>226</v>
      </c>
      <c r="B267" s="241"/>
    </row>
    <row r="268" s="232" customFormat="1" hidden="1" customHeight="1" spans="1:2">
      <c r="A268" s="240" t="s">
        <v>227</v>
      </c>
      <c r="B268" s="241"/>
    </row>
    <row r="269" s="232" customFormat="1" hidden="1" customHeight="1" spans="1:2">
      <c r="A269" s="240" t="s">
        <v>228</v>
      </c>
      <c r="B269" s="241"/>
    </row>
    <row r="270" s="232" customFormat="1" hidden="1" customHeight="1" spans="1:2">
      <c r="A270" s="240" t="s">
        <v>229</v>
      </c>
      <c r="B270" s="241"/>
    </row>
    <row r="271" s="232" customFormat="1" hidden="1" customHeight="1" spans="1:2">
      <c r="A271" s="240" t="s">
        <v>230</v>
      </c>
      <c r="B271" s="241"/>
    </row>
    <row r="272" s="232" customFormat="1" hidden="1" customHeight="1" spans="1:2">
      <c r="A272" s="240" t="s">
        <v>231</v>
      </c>
      <c r="B272" s="241"/>
    </row>
    <row r="273" s="232" customFormat="1" hidden="1" customHeight="1" spans="1:2">
      <c r="A273" s="240" t="s">
        <v>232</v>
      </c>
      <c r="B273" s="241"/>
    </row>
    <row r="274" s="232" customFormat="1" hidden="1" customHeight="1" spans="1:2">
      <c r="A274" s="240" t="s">
        <v>233</v>
      </c>
      <c r="B274" s="241"/>
    </row>
    <row r="275" s="232" customFormat="1" hidden="1" customHeight="1" spans="1:2">
      <c r="A275" s="240" t="s">
        <v>234</v>
      </c>
      <c r="B275" s="241"/>
    </row>
    <row r="276" s="232" customFormat="1" hidden="1" customHeight="1" spans="1:2">
      <c r="A276" s="240" t="s">
        <v>235</v>
      </c>
      <c r="B276" s="241"/>
    </row>
    <row r="277" s="232" customFormat="1" hidden="1" customHeight="1" spans="1:2">
      <c r="A277" s="240" t="s">
        <v>236</v>
      </c>
      <c r="B277" s="241"/>
    </row>
    <row r="278" s="232" customFormat="1" hidden="1" customHeight="1" spans="1:2">
      <c r="A278" s="240" t="s">
        <v>237</v>
      </c>
      <c r="B278" s="241"/>
    </row>
    <row r="279" s="232" customFormat="1" hidden="1" customHeight="1" spans="1:2">
      <c r="A279" s="240" t="s">
        <v>238</v>
      </c>
      <c r="B279" s="241"/>
    </row>
    <row r="280" s="232" customFormat="1" hidden="1" customHeight="1" spans="1:2">
      <c r="A280" s="240" t="s">
        <v>239</v>
      </c>
      <c r="B280" s="241"/>
    </row>
    <row r="281" s="232" customFormat="1" hidden="1" customHeight="1" spans="1:2">
      <c r="A281" s="240" t="s">
        <v>240</v>
      </c>
      <c r="B281" s="241"/>
    </row>
    <row r="282" s="232" customFormat="1" hidden="1" customHeight="1" spans="1:2">
      <c r="A282" s="240" t="s">
        <v>241</v>
      </c>
      <c r="B282" s="241"/>
    </row>
    <row r="283" s="232" customFormat="1" hidden="1" customHeight="1" spans="1:2">
      <c r="A283" s="240" t="s">
        <v>242</v>
      </c>
      <c r="B283" s="241"/>
    </row>
    <row r="284" s="232" customFormat="1" hidden="1" customHeight="1" spans="1:2">
      <c r="A284" s="240" t="s">
        <v>243</v>
      </c>
      <c r="B284" s="241"/>
    </row>
    <row r="285" s="232" customFormat="1" hidden="1" customHeight="1" spans="1:2">
      <c r="A285" s="240" t="s">
        <v>244</v>
      </c>
      <c r="B285" s="241"/>
    </row>
    <row r="286" s="232" customFormat="1" hidden="1" customHeight="1" spans="1:2">
      <c r="A286" s="240" t="s">
        <v>245</v>
      </c>
      <c r="B286" s="241"/>
    </row>
    <row r="287" s="232" customFormat="1" hidden="1" customHeight="1" spans="1:2">
      <c r="A287" s="240" t="s">
        <v>75</v>
      </c>
      <c r="B287" s="241"/>
    </row>
    <row r="288" s="232" customFormat="1" hidden="1" customHeight="1" spans="1:2">
      <c r="A288" s="240" t="s">
        <v>76</v>
      </c>
      <c r="B288" s="241"/>
    </row>
    <row r="289" s="232" customFormat="1" hidden="1" customHeight="1" spans="1:2">
      <c r="A289" s="240" t="s">
        <v>77</v>
      </c>
      <c r="B289" s="241"/>
    </row>
    <row r="290" s="232" customFormat="1" hidden="1" customHeight="1" spans="1:2">
      <c r="A290" s="240" t="s">
        <v>84</v>
      </c>
      <c r="B290" s="241"/>
    </row>
    <row r="291" s="232" customFormat="1" hidden="1" customHeight="1" spans="1:2">
      <c r="A291" s="240" t="s">
        <v>246</v>
      </c>
      <c r="B291" s="241"/>
    </row>
    <row r="292" s="232" customFormat="1" hidden="1" customHeight="1" spans="1:2">
      <c r="A292" s="240" t="s">
        <v>247</v>
      </c>
      <c r="B292" s="241"/>
    </row>
    <row r="293" s="232" customFormat="1" hidden="1" customHeight="1" spans="1:2">
      <c r="A293" s="240" t="s">
        <v>248</v>
      </c>
      <c r="B293" s="241"/>
    </row>
    <row r="294" s="232" customFormat="1" hidden="1" customHeight="1" spans="1:2">
      <c r="A294" s="240" t="s">
        <v>249</v>
      </c>
      <c r="B294" s="241">
        <f>SUM(B295,B297,B299,B301,B311)</f>
        <v>0</v>
      </c>
    </row>
    <row r="295" s="232" customFormat="1" hidden="1" customHeight="1" spans="1:2">
      <c r="A295" s="240" t="s">
        <v>250</v>
      </c>
      <c r="B295" s="241">
        <f>SUM(B296)</f>
        <v>0</v>
      </c>
    </row>
    <row r="296" s="232" customFormat="1" hidden="1" customHeight="1" spans="1:2">
      <c r="A296" s="240" t="s">
        <v>251</v>
      </c>
      <c r="B296" s="241"/>
    </row>
    <row r="297" s="232" customFormat="1" hidden="1" customHeight="1" spans="1:2">
      <c r="A297" s="240" t="s">
        <v>252</v>
      </c>
      <c r="B297" s="241">
        <f>SUM(B298)</f>
        <v>0</v>
      </c>
    </row>
    <row r="298" s="232" customFormat="1" hidden="1" customHeight="1" spans="1:2">
      <c r="A298" s="240" t="s">
        <v>253</v>
      </c>
      <c r="B298" s="241"/>
    </row>
    <row r="299" s="232" customFormat="1" hidden="1" customHeight="1" spans="1:2">
      <c r="A299" s="240" t="s">
        <v>254</v>
      </c>
      <c r="B299" s="241">
        <f>SUM(B300)</f>
        <v>0</v>
      </c>
    </row>
    <row r="300" s="232" customFormat="1" hidden="1" customHeight="1" spans="1:2">
      <c r="A300" s="240" t="s">
        <v>255</v>
      </c>
      <c r="B300" s="241"/>
    </row>
    <row r="301" s="232" customFormat="1" hidden="1" customHeight="1" spans="1:2">
      <c r="A301" s="240" t="s">
        <v>256</v>
      </c>
      <c r="B301" s="241">
        <f>SUM(B302:B310)</f>
        <v>0</v>
      </c>
    </row>
    <row r="302" s="232" customFormat="1" hidden="1" customHeight="1" spans="1:2">
      <c r="A302" s="240" t="s">
        <v>257</v>
      </c>
      <c r="B302" s="241"/>
    </row>
    <row r="303" s="232" customFormat="1" hidden="1" customHeight="1" spans="1:2">
      <c r="A303" s="240" t="s">
        <v>258</v>
      </c>
      <c r="B303" s="241"/>
    </row>
    <row r="304" s="232" customFormat="1" hidden="1" customHeight="1" spans="1:2">
      <c r="A304" s="240" t="s">
        <v>259</v>
      </c>
      <c r="B304" s="241"/>
    </row>
    <row r="305" s="232" customFormat="1" hidden="1" customHeight="1" spans="1:2">
      <c r="A305" s="240" t="s">
        <v>260</v>
      </c>
      <c r="B305" s="241"/>
    </row>
    <row r="306" s="232" customFormat="1" hidden="1" customHeight="1" spans="1:2">
      <c r="A306" s="240" t="s">
        <v>261</v>
      </c>
      <c r="B306" s="241"/>
    </row>
    <row r="307" s="232" customFormat="1" hidden="1" customHeight="1" spans="1:2">
      <c r="A307" s="240" t="s">
        <v>262</v>
      </c>
      <c r="B307" s="241"/>
    </row>
    <row r="308" s="232" customFormat="1" hidden="1" customHeight="1" spans="1:2">
      <c r="A308" s="240" t="s">
        <v>263</v>
      </c>
      <c r="B308" s="241"/>
    </row>
    <row r="309" s="232" customFormat="1" hidden="1" customHeight="1" spans="1:2">
      <c r="A309" s="240" t="s">
        <v>264</v>
      </c>
      <c r="B309" s="241"/>
    </row>
    <row r="310" s="232" customFormat="1" hidden="1" customHeight="1" spans="1:2">
      <c r="A310" s="240" t="s">
        <v>265</v>
      </c>
      <c r="B310" s="241"/>
    </row>
    <row r="311" s="232" customFormat="1" hidden="1" customHeight="1" spans="1:2">
      <c r="A311" s="240" t="s">
        <v>266</v>
      </c>
      <c r="B311" s="241">
        <f>SUM(B312)</f>
        <v>0</v>
      </c>
    </row>
    <row r="312" s="232" customFormat="1" hidden="1" customHeight="1" spans="1:2">
      <c r="A312" s="240" t="s">
        <v>267</v>
      </c>
      <c r="B312" s="241"/>
    </row>
    <row r="313" s="232" customFormat="1" customHeight="1" spans="1:2">
      <c r="A313" s="240" t="s">
        <v>268</v>
      </c>
      <c r="B313" s="241">
        <f>SUM(B314,B317,B326,B333,B341,B350,B366,B376,B386,B394,B400)</f>
        <v>6926.37</v>
      </c>
    </row>
    <row r="314" s="232" customFormat="1" hidden="1" customHeight="1" spans="1:2">
      <c r="A314" s="240" t="s">
        <v>269</v>
      </c>
      <c r="B314" s="241">
        <f>SUM(B315:B316)</f>
        <v>0</v>
      </c>
    </row>
    <row r="315" s="232" customFormat="1" hidden="1" customHeight="1" spans="1:2">
      <c r="A315" s="240" t="s">
        <v>270</v>
      </c>
      <c r="B315" s="241"/>
    </row>
    <row r="316" s="232" customFormat="1" hidden="1" customHeight="1" spans="1:2">
      <c r="A316" s="240" t="s">
        <v>271</v>
      </c>
      <c r="B316" s="241"/>
    </row>
    <row r="317" s="232" customFormat="1" customHeight="1" spans="1:2">
      <c r="A317" s="240" t="s">
        <v>272</v>
      </c>
      <c r="B317" s="241">
        <f>SUM(B318:B325)</f>
        <v>2338.19</v>
      </c>
    </row>
    <row r="318" s="232" customFormat="1" customHeight="1" spans="1:2">
      <c r="A318" s="240" t="s">
        <v>75</v>
      </c>
      <c r="B318" s="241">
        <v>407.19</v>
      </c>
    </row>
    <row r="319" s="232" customFormat="1" hidden="1" customHeight="1" spans="1:2">
      <c r="A319" s="240" t="s">
        <v>76</v>
      </c>
      <c r="B319" s="241"/>
    </row>
    <row r="320" s="232" customFormat="1" hidden="1" customHeight="1" spans="1:2">
      <c r="A320" s="240" t="s">
        <v>77</v>
      </c>
      <c r="B320" s="241"/>
    </row>
    <row r="321" s="232" customFormat="1" hidden="1" customHeight="1" spans="1:2">
      <c r="A321" s="240" t="s">
        <v>117</v>
      </c>
      <c r="B321" s="241"/>
    </row>
    <row r="322" s="232" customFormat="1" hidden="1" customHeight="1" spans="1:2">
      <c r="A322" s="240" t="s">
        <v>273</v>
      </c>
      <c r="B322" s="241"/>
    </row>
    <row r="323" s="232" customFormat="1" hidden="1" customHeight="1" spans="1:2">
      <c r="A323" s="240" t="s">
        <v>274</v>
      </c>
      <c r="B323" s="241"/>
    </row>
    <row r="324" s="232" customFormat="1" hidden="1" customHeight="1" spans="1:2">
      <c r="A324" s="240" t="s">
        <v>84</v>
      </c>
      <c r="B324" s="241"/>
    </row>
    <row r="325" s="232" customFormat="1" customHeight="1" spans="1:2">
      <c r="A325" s="240" t="s">
        <v>275</v>
      </c>
      <c r="B325" s="241">
        <f>1435+496</f>
        <v>1931</v>
      </c>
    </row>
    <row r="326" s="232" customFormat="1" hidden="1" customHeight="1" spans="1:2">
      <c r="A326" s="240" t="s">
        <v>276</v>
      </c>
      <c r="B326" s="241">
        <f>SUM(B327:B332)</f>
        <v>0</v>
      </c>
    </row>
    <row r="327" s="232" customFormat="1" hidden="1" customHeight="1" spans="1:2">
      <c r="A327" s="240" t="s">
        <v>75</v>
      </c>
      <c r="B327" s="241"/>
    </row>
    <row r="328" s="232" customFormat="1" hidden="1" customHeight="1" spans="1:2">
      <c r="A328" s="240" t="s">
        <v>76</v>
      </c>
      <c r="B328" s="241"/>
    </row>
    <row r="329" s="232" customFormat="1" hidden="1" customHeight="1" spans="1:2">
      <c r="A329" s="240" t="s">
        <v>77</v>
      </c>
      <c r="B329" s="241"/>
    </row>
    <row r="330" s="232" customFormat="1" hidden="1" customHeight="1" spans="1:2">
      <c r="A330" s="240" t="s">
        <v>277</v>
      </c>
      <c r="B330" s="241"/>
    </row>
    <row r="331" s="232" customFormat="1" hidden="1" customHeight="1" spans="1:2">
      <c r="A331" s="240" t="s">
        <v>84</v>
      </c>
      <c r="B331" s="241"/>
    </row>
    <row r="332" s="232" customFormat="1" hidden="1" customHeight="1" spans="1:2">
      <c r="A332" s="240" t="s">
        <v>278</v>
      </c>
      <c r="B332" s="241"/>
    </row>
    <row r="333" s="232" customFormat="1" customHeight="1" spans="1:2">
      <c r="A333" s="240" t="s">
        <v>279</v>
      </c>
      <c r="B333" s="241">
        <f>SUM(B334:B340)</f>
        <v>1719.8</v>
      </c>
    </row>
    <row r="334" s="232" customFormat="1" customHeight="1" spans="1:2">
      <c r="A334" s="240" t="s">
        <v>75</v>
      </c>
      <c r="B334" s="241">
        <v>1719.8</v>
      </c>
    </row>
    <row r="335" s="232" customFormat="1" hidden="1" customHeight="1" spans="1:2">
      <c r="A335" s="240" t="s">
        <v>76</v>
      </c>
      <c r="B335" s="241"/>
    </row>
    <row r="336" s="232" customFormat="1" hidden="1" customHeight="1" spans="1:2">
      <c r="A336" s="240" t="s">
        <v>77</v>
      </c>
      <c r="B336" s="241"/>
    </row>
    <row r="337" s="232" customFormat="1" hidden="1" customHeight="1" spans="1:2">
      <c r="A337" s="240" t="s">
        <v>280</v>
      </c>
      <c r="B337" s="241"/>
    </row>
    <row r="338" s="232" customFormat="1" hidden="1" customHeight="1" spans="1:2">
      <c r="A338" s="240" t="s">
        <v>281</v>
      </c>
      <c r="B338" s="241"/>
    </row>
    <row r="339" s="232" customFormat="1" hidden="1" customHeight="1" spans="1:2">
      <c r="A339" s="240" t="s">
        <v>84</v>
      </c>
      <c r="B339" s="241"/>
    </row>
    <row r="340" s="232" customFormat="1" hidden="1" customHeight="1" spans="1:2">
      <c r="A340" s="240" t="s">
        <v>282</v>
      </c>
      <c r="B340" s="241"/>
    </row>
    <row r="341" s="232" customFormat="1" customHeight="1" spans="1:2">
      <c r="A341" s="240" t="s">
        <v>283</v>
      </c>
      <c r="B341" s="241">
        <f>SUM(B342:B349)</f>
        <v>1973.21</v>
      </c>
    </row>
    <row r="342" s="232" customFormat="1" customHeight="1" spans="1:2">
      <c r="A342" s="240" t="s">
        <v>75</v>
      </c>
      <c r="B342" s="241">
        <v>1973.21</v>
      </c>
    </row>
    <row r="343" s="232" customFormat="1" hidden="1" customHeight="1" spans="1:2">
      <c r="A343" s="240" t="s">
        <v>76</v>
      </c>
      <c r="B343" s="241"/>
    </row>
    <row r="344" s="232" customFormat="1" hidden="1" customHeight="1" spans="1:2">
      <c r="A344" s="240" t="s">
        <v>77</v>
      </c>
      <c r="B344" s="241"/>
    </row>
    <row r="345" s="232" customFormat="1" hidden="1" customHeight="1" spans="1:2">
      <c r="A345" s="240" t="s">
        <v>284</v>
      </c>
      <c r="B345" s="241"/>
    </row>
    <row r="346" s="232" customFormat="1" hidden="1" customHeight="1" spans="1:2">
      <c r="A346" s="240" t="s">
        <v>285</v>
      </c>
      <c r="B346" s="241"/>
    </row>
    <row r="347" s="232" customFormat="1" hidden="1" customHeight="1" spans="1:2">
      <c r="A347" s="240" t="s">
        <v>286</v>
      </c>
      <c r="B347" s="241"/>
    </row>
    <row r="348" s="232" customFormat="1" hidden="1" customHeight="1" spans="1:2">
      <c r="A348" s="240" t="s">
        <v>84</v>
      </c>
      <c r="B348" s="241"/>
    </row>
    <row r="349" s="232" customFormat="1" hidden="1" customHeight="1" spans="1:2">
      <c r="A349" s="240" t="s">
        <v>287</v>
      </c>
      <c r="B349" s="241"/>
    </row>
    <row r="350" s="232" customFormat="1" customHeight="1" spans="1:2">
      <c r="A350" s="240" t="s">
        <v>288</v>
      </c>
      <c r="B350" s="241">
        <f>SUM(B351:B365)</f>
        <v>895.17</v>
      </c>
    </row>
    <row r="351" s="232" customFormat="1" customHeight="1" spans="1:2">
      <c r="A351" s="240" t="s">
        <v>75</v>
      </c>
      <c r="B351" s="241">
        <v>830.67</v>
      </c>
    </row>
    <row r="352" s="232" customFormat="1" hidden="1" customHeight="1" spans="1:2">
      <c r="A352" s="240" t="s">
        <v>76</v>
      </c>
      <c r="B352" s="241"/>
    </row>
    <row r="353" s="232" customFormat="1" hidden="1" customHeight="1" spans="1:2">
      <c r="A353" s="240" t="s">
        <v>77</v>
      </c>
      <c r="B353" s="241"/>
    </row>
    <row r="354" s="232" customFormat="1" customHeight="1" spans="1:2">
      <c r="A354" s="240" t="s">
        <v>289</v>
      </c>
      <c r="B354" s="241">
        <v>42.5</v>
      </c>
    </row>
    <row r="355" s="232" customFormat="1" customHeight="1" spans="1:2">
      <c r="A355" s="240" t="s">
        <v>290</v>
      </c>
      <c r="B355" s="241">
        <v>10</v>
      </c>
    </row>
    <row r="356" s="232" customFormat="1" hidden="1" customHeight="1" spans="1:2">
      <c r="A356" s="240" t="s">
        <v>291</v>
      </c>
      <c r="B356" s="241"/>
    </row>
    <row r="357" s="232" customFormat="1" customHeight="1" spans="1:2">
      <c r="A357" s="240" t="s">
        <v>292</v>
      </c>
      <c r="B357" s="241">
        <v>12</v>
      </c>
    </row>
    <row r="358" s="232" customFormat="1" hidden="1" customHeight="1" spans="1:2">
      <c r="A358" s="240" t="s">
        <v>293</v>
      </c>
      <c r="B358" s="241"/>
    </row>
    <row r="359" s="232" customFormat="1" hidden="1" customHeight="1" spans="1:2">
      <c r="A359" s="240" t="s">
        <v>294</v>
      </c>
      <c r="B359" s="241"/>
    </row>
    <row r="360" s="232" customFormat="1" hidden="1" customHeight="1" spans="1:2">
      <c r="A360" s="240" t="s">
        <v>295</v>
      </c>
      <c r="B360" s="241"/>
    </row>
    <row r="361" s="232" customFormat="1" hidden="1" customHeight="1" spans="1:2">
      <c r="A361" s="240" t="s">
        <v>296</v>
      </c>
      <c r="B361" s="241"/>
    </row>
    <row r="362" s="232" customFormat="1" hidden="1" customHeight="1" spans="1:2">
      <c r="A362" s="240" t="s">
        <v>297</v>
      </c>
      <c r="B362" s="241"/>
    </row>
    <row r="363" s="232" customFormat="1" hidden="1" customHeight="1" spans="1:2">
      <c r="A363" s="240" t="s">
        <v>117</v>
      </c>
      <c r="B363" s="241"/>
    </row>
    <row r="364" s="232" customFormat="1" hidden="1" customHeight="1" spans="1:2">
      <c r="A364" s="240" t="s">
        <v>84</v>
      </c>
      <c r="B364" s="241"/>
    </row>
    <row r="365" s="232" customFormat="1" hidden="1" customHeight="1" spans="1:2">
      <c r="A365" s="240" t="s">
        <v>298</v>
      </c>
      <c r="B365" s="241"/>
    </row>
    <row r="366" s="232" customFormat="1" hidden="1" customHeight="1" spans="1:2">
      <c r="A366" s="240" t="s">
        <v>299</v>
      </c>
      <c r="B366" s="241">
        <f>SUM(B367:B375)</f>
        <v>0</v>
      </c>
    </row>
    <row r="367" s="232" customFormat="1" hidden="1" customHeight="1" spans="1:2">
      <c r="A367" s="240" t="s">
        <v>75</v>
      </c>
      <c r="B367" s="241"/>
    </row>
    <row r="368" s="232" customFormat="1" hidden="1" customHeight="1" spans="1:2">
      <c r="A368" s="240" t="s">
        <v>76</v>
      </c>
      <c r="B368" s="241"/>
    </row>
    <row r="369" s="232" customFormat="1" hidden="1" customHeight="1" spans="1:2">
      <c r="A369" s="240" t="s">
        <v>77</v>
      </c>
      <c r="B369" s="241"/>
    </row>
    <row r="370" s="232" customFormat="1" hidden="1" customHeight="1" spans="1:2">
      <c r="A370" s="240" t="s">
        <v>300</v>
      </c>
      <c r="B370" s="241"/>
    </row>
    <row r="371" s="232" customFormat="1" hidden="1" customHeight="1" spans="1:2">
      <c r="A371" s="240" t="s">
        <v>301</v>
      </c>
      <c r="B371" s="241"/>
    </row>
    <row r="372" s="232" customFormat="1" hidden="1" customHeight="1" spans="1:2">
      <c r="A372" s="240" t="s">
        <v>302</v>
      </c>
      <c r="B372" s="241"/>
    </row>
    <row r="373" s="232" customFormat="1" hidden="1" customHeight="1" spans="1:2">
      <c r="A373" s="240" t="s">
        <v>117</v>
      </c>
      <c r="B373" s="241"/>
    </row>
    <row r="374" s="232" customFormat="1" hidden="1" customHeight="1" spans="1:2">
      <c r="A374" s="240" t="s">
        <v>84</v>
      </c>
      <c r="B374" s="241"/>
    </row>
    <row r="375" s="232" customFormat="1" hidden="1" customHeight="1" spans="1:2">
      <c r="A375" s="240" t="s">
        <v>303</v>
      </c>
      <c r="B375" s="241"/>
    </row>
    <row r="376" s="232" customFormat="1" hidden="1" customHeight="1" spans="1:2">
      <c r="A376" s="240" t="s">
        <v>304</v>
      </c>
      <c r="B376" s="241">
        <f>SUM(B377:B385)</f>
        <v>0</v>
      </c>
    </row>
    <row r="377" s="232" customFormat="1" hidden="1" customHeight="1" spans="1:2">
      <c r="A377" s="240" t="s">
        <v>75</v>
      </c>
      <c r="B377" s="241"/>
    </row>
    <row r="378" s="232" customFormat="1" hidden="1" customHeight="1" spans="1:2">
      <c r="A378" s="240" t="s">
        <v>76</v>
      </c>
      <c r="B378" s="241"/>
    </row>
    <row r="379" s="232" customFormat="1" hidden="1" customHeight="1" spans="1:2">
      <c r="A379" s="240" t="s">
        <v>77</v>
      </c>
      <c r="B379" s="241"/>
    </row>
    <row r="380" s="232" customFormat="1" hidden="1" customHeight="1" spans="1:2">
      <c r="A380" s="240" t="s">
        <v>305</v>
      </c>
      <c r="B380" s="241"/>
    </row>
    <row r="381" s="232" customFormat="1" hidden="1" customHeight="1" spans="1:2">
      <c r="A381" s="240" t="s">
        <v>306</v>
      </c>
      <c r="B381" s="241"/>
    </row>
    <row r="382" s="232" customFormat="1" hidden="1" customHeight="1" spans="1:2">
      <c r="A382" s="240" t="s">
        <v>307</v>
      </c>
      <c r="B382" s="241"/>
    </row>
    <row r="383" s="232" customFormat="1" hidden="1" customHeight="1" spans="1:2">
      <c r="A383" s="240" t="s">
        <v>117</v>
      </c>
      <c r="B383" s="241"/>
    </row>
    <row r="384" s="232" customFormat="1" hidden="1" customHeight="1" spans="1:2">
      <c r="A384" s="240" t="s">
        <v>84</v>
      </c>
      <c r="B384" s="241"/>
    </row>
    <row r="385" s="232" customFormat="1" hidden="1" customHeight="1" spans="1:2">
      <c r="A385" s="240" t="s">
        <v>308</v>
      </c>
      <c r="B385" s="241"/>
    </row>
    <row r="386" s="232" customFormat="1" hidden="1" customHeight="1" spans="1:2">
      <c r="A386" s="240" t="s">
        <v>309</v>
      </c>
      <c r="B386" s="241">
        <f>SUM(B387:B393)</f>
        <v>0</v>
      </c>
    </row>
    <row r="387" s="232" customFormat="1" hidden="1" customHeight="1" spans="1:2">
      <c r="A387" s="240" t="s">
        <v>75</v>
      </c>
      <c r="B387" s="241"/>
    </row>
    <row r="388" s="232" customFormat="1" hidden="1" customHeight="1" spans="1:2">
      <c r="A388" s="240" t="s">
        <v>76</v>
      </c>
      <c r="B388" s="241"/>
    </row>
    <row r="389" s="232" customFormat="1" hidden="1" customHeight="1" spans="1:2">
      <c r="A389" s="240" t="s">
        <v>77</v>
      </c>
      <c r="B389" s="241"/>
    </row>
    <row r="390" s="232" customFormat="1" hidden="1" customHeight="1" spans="1:2">
      <c r="A390" s="240" t="s">
        <v>310</v>
      </c>
      <c r="B390" s="241"/>
    </row>
    <row r="391" s="232" customFormat="1" hidden="1" customHeight="1" spans="1:2">
      <c r="A391" s="240" t="s">
        <v>311</v>
      </c>
      <c r="B391" s="241"/>
    </row>
    <row r="392" s="232" customFormat="1" hidden="1" customHeight="1" spans="1:2">
      <c r="A392" s="240" t="s">
        <v>84</v>
      </c>
      <c r="B392" s="241"/>
    </row>
    <row r="393" s="232" customFormat="1" hidden="1" customHeight="1" spans="1:2">
      <c r="A393" s="240" t="s">
        <v>312</v>
      </c>
      <c r="B393" s="241"/>
    </row>
    <row r="394" s="232" customFormat="1" hidden="1" customHeight="1" spans="1:2">
      <c r="A394" s="240" t="s">
        <v>313</v>
      </c>
      <c r="B394" s="241">
        <f>SUM(B395:B399)</f>
        <v>0</v>
      </c>
    </row>
    <row r="395" s="232" customFormat="1" hidden="1" customHeight="1" spans="1:2">
      <c r="A395" s="240" t="s">
        <v>75</v>
      </c>
      <c r="B395" s="241"/>
    </row>
    <row r="396" s="232" customFormat="1" hidden="1" customHeight="1" spans="1:2">
      <c r="A396" s="240" t="s">
        <v>76</v>
      </c>
      <c r="B396" s="241"/>
    </row>
    <row r="397" s="232" customFormat="1" hidden="1" customHeight="1" spans="1:2">
      <c r="A397" s="240" t="s">
        <v>117</v>
      </c>
      <c r="B397" s="241"/>
    </row>
    <row r="398" s="232" customFormat="1" hidden="1" customHeight="1" spans="1:2">
      <c r="A398" s="240" t="s">
        <v>314</v>
      </c>
      <c r="B398" s="241"/>
    </row>
    <row r="399" s="232" customFormat="1" hidden="1" customHeight="1" spans="1:2">
      <c r="A399" s="240" t="s">
        <v>315</v>
      </c>
      <c r="B399" s="241"/>
    </row>
    <row r="400" s="232" customFormat="1" hidden="1" customHeight="1" spans="1:2">
      <c r="A400" s="240" t="s">
        <v>316</v>
      </c>
      <c r="B400" s="241">
        <f>B401</f>
        <v>0</v>
      </c>
    </row>
    <row r="401" s="232" customFormat="1" hidden="1" customHeight="1" spans="1:2">
      <c r="A401" s="240" t="s">
        <v>317</v>
      </c>
      <c r="B401" s="241"/>
    </row>
    <row r="402" s="232" customFormat="1" customHeight="1" spans="1:2">
      <c r="A402" s="240" t="s">
        <v>318</v>
      </c>
      <c r="B402" s="241">
        <f>SUM(B403,B408,B417,B424,B430,B434,B438,B442,B448,B455)</f>
        <v>89878.52</v>
      </c>
    </row>
    <row r="403" s="232" customFormat="1" customHeight="1" spans="1:2">
      <c r="A403" s="240" t="s">
        <v>319</v>
      </c>
      <c r="B403" s="241">
        <f>SUM(B404:B407)</f>
        <v>5456.22</v>
      </c>
    </row>
    <row r="404" s="232" customFormat="1" customHeight="1" spans="1:2">
      <c r="A404" s="240" t="s">
        <v>75</v>
      </c>
      <c r="B404" s="241">
        <v>5456.22</v>
      </c>
    </row>
    <row r="405" s="232" customFormat="1" hidden="1" customHeight="1" spans="1:2">
      <c r="A405" s="240" t="s">
        <v>76</v>
      </c>
      <c r="B405" s="241"/>
    </row>
    <row r="406" s="232" customFormat="1" hidden="1" customHeight="1" spans="1:2">
      <c r="A406" s="240" t="s">
        <v>77</v>
      </c>
      <c r="B406" s="241"/>
    </row>
    <row r="407" s="232" customFormat="1" hidden="1" customHeight="1" spans="1:2">
      <c r="A407" s="240" t="s">
        <v>320</v>
      </c>
      <c r="B407" s="241"/>
    </row>
    <row r="408" s="232" customFormat="1" customHeight="1" spans="1:2">
      <c r="A408" s="240" t="s">
        <v>321</v>
      </c>
      <c r="B408" s="241">
        <f>SUM(B409:B416)</f>
        <v>78191.52</v>
      </c>
    </row>
    <row r="409" s="232" customFormat="1" customHeight="1" spans="1:2">
      <c r="A409" s="240" t="s">
        <v>322</v>
      </c>
      <c r="B409" s="241">
        <v>2738.47</v>
      </c>
    </row>
    <row r="410" s="232" customFormat="1" customHeight="1" spans="1:2">
      <c r="A410" s="240" t="s">
        <v>323</v>
      </c>
      <c r="B410" s="241">
        <v>44242.86</v>
      </c>
    </row>
    <row r="411" s="232" customFormat="1" customHeight="1" spans="1:2">
      <c r="A411" s="240" t="s">
        <v>324</v>
      </c>
      <c r="B411" s="241">
        <v>31210.19</v>
      </c>
    </row>
    <row r="412" s="232" customFormat="1" hidden="1" customHeight="1" spans="1:2">
      <c r="A412" s="240" t="s">
        <v>325</v>
      </c>
      <c r="B412" s="241"/>
    </row>
    <row r="413" s="232" customFormat="1" hidden="1" customHeight="1" spans="1:2">
      <c r="A413" s="240" t="s">
        <v>326</v>
      </c>
      <c r="B413" s="241"/>
    </row>
    <row r="414" s="232" customFormat="1" hidden="1" customHeight="1" spans="1:2">
      <c r="A414" s="240" t="s">
        <v>327</v>
      </c>
      <c r="B414" s="241"/>
    </row>
    <row r="415" s="232" customFormat="1" hidden="1" customHeight="1" spans="1:2">
      <c r="A415" s="240" t="s">
        <v>328</v>
      </c>
      <c r="B415" s="241"/>
    </row>
    <row r="416" s="232" customFormat="1" hidden="1" customHeight="1" spans="1:2">
      <c r="A416" s="240" t="s">
        <v>329</v>
      </c>
      <c r="B416" s="241"/>
    </row>
    <row r="417" s="232" customFormat="1" hidden="1" customHeight="1" spans="1:2">
      <c r="A417" s="240" t="s">
        <v>330</v>
      </c>
      <c r="B417" s="241">
        <f>SUM(B418:B423)</f>
        <v>0</v>
      </c>
    </row>
    <row r="418" s="232" customFormat="1" hidden="1" customHeight="1" spans="1:2">
      <c r="A418" s="240" t="s">
        <v>331</v>
      </c>
      <c r="B418" s="241"/>
    </row>
    <row r="419" s="232" customFormat="1" hidden="1" customHeight="1" spans="1:2">
      <c r="A419" s="240" t="s">
        <v>332</v>
      </c>
      <c r="B419" s="241"/>
    </row>
    <row r="420" s="232" customFormat="1" hidden="1" customHeight="1" spans="1:2">
      <c r="A420" s="240" t="s">
        <v>333</v>
      </c>
      <c r="B420" s="241"/>
    </row>
    <row r="421" s="232" customFormat="1" hidden="1" customHeight="1" spans="1:2">
      <c r="A421" s="240" t="s">
        <v>334</v>
      </c>
      <c r="B421" s="241"/>
    </row>
    <row r="422" s="232" customFormat="1" hidden="1" customHeight="1" spans="1:2">
      <c r="A422" s="240" t="s">
        <v>335</v>
      </c>
      <c r="B422" s="241"/>
    </row>
    <row r="423" s="232" customFormat="1" hidden="1" customHeight="1" spans="1:2">
      <c r="A423" s="240" t="s">
        <v>336</v>
      </c>
      <c r="B423" s="241"/>
    </row>
    <row r="424" s="232" customFormat="1" hidden="1" customHeight="1" spans="1:2">
      <c r="A424" s="240" t="s">
        <v>337</v>
      </c>
      <c r="B424" s="241">
        <f>SUM(B425:B429)</f>
        <v>0</v>
      </c>
    </row>
    <row r="425" s="232" customFormat="1" hidden="1" customHeight="1" spans="1:2">
      <c r="A425" s="240" t="s">
        <v>338</v>
      </c>
      <c r="B425" s="241"/>
    </row>
    <row r="426" s="232" customFormat="1" hidden="1" customHeight="1" spans="1:2">
      <c r="A426" s="240" t="s">
        <v>339</v>
      </c>
      <c r="B426" s="241"/>
    </row>
    <row r="427" s="232" customFormat="1" hidden="1" customHeight="1" spans="1:2">
      <c r="A427" s="240" t="s">
        <v>340</v>
      </c>
      <c r="B427" s="241"/>
    </row>
    <row r="428" s="232" customFormat="1" hidden="1" customHeight="1" spans="1:2">
      <c r="A428" s="240" t="s">
        <v>341</v>
      </c>
      <c r="B428" s="241"/>
    </row>
    <row r="429" s="232" customFormat="1" hidden="1" customHeight="1" spans="1:2">
      <c r="A429" s="240" t="s">
        <v>342</v>
      </c>
      <c r="B429" s="241"/>
    </row>
    <row r="430" s="232" customFormat="1" hidden="1" customHeight="1" spans="1:2">
      <c r="A430" s="240" t="s">
        <v>343</v>
      </c>
      <c r="B430" s="241">
        <f>SUM(B431:B433)</f>
        <v>0</v>
      </c>
    </row>
    <row r="431" s="232" customFormat="1" hidden="1" customHeight="1" spans="1:2">
      <c r="A431" s="240" t="s">
        <v>344</v>
      </c>
      <c r="B431" s="241"/>
    </row>
    <row r="432" s="232" customFormat="1" hidden="1" customHeight="1" spans="1:2">
      <c r="A432" s="240" t="s">
        <v>345</v>
      </c>
      <c r="B432" s="241"/>
    </row>
    <row r="433" s="232" customFormat="1" hidden="1" customHeight="1" spans="1:2">
      <c r="A433" s="240" t="s">
        <v>346</v>
      </c>
      <c r="B433" s="241"/>
    </row>
    <row r="434" s="232" customFormat="1" hidden="1" customHeight="1" spans="1:2">
      <c r="A434" s="240" t="s">
        <v>347</v>
      </c>
      <c r="B434" s="241">
        <f>SUM(B435:B437)</f>
        <v>0</v>
      </c>
    </row>
    <row r="435" s="232" customFormat="1" hidden="1" customHeight="1" spans="1:2">
      <c r="A435" s="240" t="s">
        <v>348</v>
      </c>
      <c r="B435" s="241"/>
    </row>
    <row r="436" s="232" customFormat="1" hidden="1" customHeight="1" spans="1:2">
      <c r="A436" s="240" t="s">
        <v>349</v>
      </c>
      <c r="B436" s="241"/>
    </row>
    <row r="437" s="232" customFormat="1" hidden="1" customHeight="1" spans="1:2">
      <c r="A437" s="240" t="s">
        <v>350</v>
      </c>
      <c r="B437" s="241"/>
    </row>
    <row r="438" s="232" customFormat="1" hidden="1" customHeight="1" spans="1:2">
      <c r="A438" s="240" t="s">
        <v>351</v>
      </c>
      <c r="B438" s="241">
        <f>SUM(B439:B441)</f>
        <v>0</v>
      </c>
    </row>
    <row r="439" s="232" customFormat="1" hidden="1" customHeight="1" spans="1:2">
      <c r="A439" s="240" t="s">
        <v>352</v>
      </c>
      <c r="B439" s="241"/>
    </row>
    <row r="440" s="232" customFormat="1" hidden="1" customHeight="1" spans="1:2">
      <c r="A440" s="240" t="s">
        <v>353</v>
      </c>
      <c r="B440" s="241"/>
    </row>
    <row r="441" s="232" customFormat="1" hidden="1" customHeight="1" spans="1:2">
      <c r="A441" s="240" t="s">
        <v>354</v>
      </c>
      <c r="B441" s="241"/>
    </row>
    <row r="442" s="232" customFormat="1" customHeight="1" spans="1:2">
      <c r="A442" s="240" t="s">
        <v>355</v>
      </c>
      <c r="B442" s="241">
        <f>SUM(B443:B447)</f>
        <v>1950.79</v>
      </c>
    </row>
    <row r="443" s="232" customFormat="1" customHeight="1" spans="1:2">
      <c r="A443" s="240" t="s">
        <v>356</v>
      </c>
      <c r="B443" s="241">
        <v>1739.9</v>
      </c>
    </row>
    <row r="444" s="232" customFormat="1" customHeight="1" spans="1:2">
      <c r="A444" s="240" t="s">
        <v>357</v>
      </c>
      <c r="B444" s="241">
        <v>210.89</v>
      </c>
    </row>
    <row r="445" s="232" customFormat="1" hidden="1" customHeight="1" spans="1:2">
      <c r="A445" s="240" t="s">
        <v>358</v>
      </c>
      <c r="B445" s="241"/>
    </row>
    <row r="446" s="232" customFormat="1" hidden="1" customHeight="1" spans="1:2">
      <c r="A446" s="240" t="s">
        <v>359</v>
      </c>
      <c r="B446" s="241"/>
    </row>
    <row r="447" s="232" customFormat="1" hidden="1" customHeight="1" spans="1:2">
      <c r="A447" s="240" t="s">
        <v>360</v>
      </c>
      <c r="B447" s="241"/>
    </row>
    <row r="448" s="232" customFormat="1" customHeight="1" spans="1:2">
      <c r="A448" s="240" t="s">
        <v>361</v>
      </c>
      <c r="B448" s="241">
        <f>SUM(B449:B454)</f>
        <v>2000</v>
      </c>
    </row>
    <row r="449" s="232" customFormat="1" hidden="1" customHeight="1" spans="1:2">
      <c r="A449" s="240" t="s">
        <v>362</v>
      </c>
      <c r="B449" s="241"/>
    </row>
    <row r="450" s="232" customFormat="1" hidden="1" customHeight="1" spans="1:2">
      <c r="A450" s="240" t="s">
        <v>363</v>
      </c>
      <c r="B450" s="241"/>
    </row>
    <row r="451" s="232" customFormat="1" hidden="1" customHeight="1" spans="1:2">
      <c r="A451" s="240" t="s">
        <v>364</v>
      </c>
      <c r="B451" s="241"/>
    </row>
    <row r="452" s="232" customFormat="1" hidden="1" customHeight="1" spans="1:2">
      <c r="A452" s="240" t="s">
        <v>365</v>
      </c>
      <c r="B452" s="241"/>
    </row>
    <row r="453" s="232" customFormat="1" hidden="1" customHeight="1" spans="1:2">
      <c r="A453" s="240" t="s">
        <v>366</v>
      </c>
      <c r="B453" s="241"/>
    </row>
    <row r="454" s="232" customFormat="1" customHeight="1" spans="1:2">
      <c r="A454" s="240" t="s">
        <v>367</v>
      </c>
      <c r="B454" s="241">
        <v>2000</v>
      </c>
    </row>
    <row r="455" s="232" customFormat="1" customHeight="1" spans="1:2">
      <c r="A455" s="240" t="s">
        <v>368</v>
      </c>
      <c r="B455" s="241">
        <f>SUM(B456)</f>
        <v>2279.99</v>
      </c>
    </row>
    <row r="456" s="232" customFormat="1" customHeight="1" spans="1:2">
      <c r="A456" s="240" t="s">
        <v>369</v>
      </c>
      <c r="B456" s="241">
        <v>2279.99</v>
      </c>
    </row>
    <row r="457" s="232" customFormat="1" customHeight="1" spans="1:2">
      <c r="A457" s="240" t="s">
        <v>370</v>
      </c>
      <c r="B457" s="241">
        <f>SUM(B458,B463,B472,B478,B484,B489,B494,B501,B505,B508,B515)</f>
        <v>363.09</v>
      </c>
    </row>
    <row r="458" s="232" customFormat="1" customHeight="1" spans="1:2">
      <c r="A458" s="240" t="s">
        <v>371</v>
      </c>
      <c r="B458" s="241">
        <f>SUM(B459:B462)</f>
        <v>251.82</v>
      </c>
    </row>
    <row r="459" s="232" customFormat="1" customHeight="1" spans="1:2">
      <c r="A459" s="240" t="s">
        <v>75</v>
      </c>
      <c r="B459" s="241">
        <v>251.82</v>
      </c>
    </row>
    <row r="460" s="232" customFormat="1" hidden="1" customHeight="1" spans="1:2">
      <c r="A460" s="240" t="s">
        <v>76</v>
      </c>
      <c r="B460" s="241"/>
    </row>
    <row r="461" s="232" customFormat="1" hidden="1" customHeight="1" spans="1:2">
      <c r="A461" s="240" t="s">
        <v>77</v>
      </c>
      <c r="B461" s="241"/>
    </row>
    <row r="462" s="232" customFormat="1" hidden="1" customHeight="1" spans="1:2">
      <c r="A462" s="240" t="s">
        <v>372</v>
      </c>
      <c r="B462" s="241"/>
    </row>
    <row r="463" s="232" customFormat="1" hidden="1" customHeight="1" spans="1:2">
      <c r="A463" s="240" t="s">
        <v>373</v>
      </c>
      <c r="B463" s="241">
        <f>SUM(B464:B471)</f>
        <v>0</v>
      </c>
    </row>
    <row r="464" s="232" customFormat="1" hidden="1" customHeight="1" spans="1:2">
      <c r="A464" s="240" t="s">
        <v>374</v>
      </c>
      <c r="B464" s="241"/>
    </row>
    <row r="465" s="232" customFormat="1" hidden="1" customHeight="1" spans="1:2">
      <c r="A465" s="240" t="s">
        <v>375</v>
      </c>
      <c r="B465" s="241"/>
    </row>
    <row r="466" s="232" customFormat="1" hidden="1" customHeight="1" spans="1:2">
      <c r="A466" s="240" t="s">
        <v>376</v>
      </c>
      <c r="B466" s="241"/>
    </row>
    <row r="467" s="232" customFormat="1" hidden="1" customHeight="1" spans="1:2">
      <c r="A467" s="240" t="s">
        <v>377</v>
      </c>
      <c r="B467" s="241"/>
    </row>
    <row r="468" s="232" customFormat="1" hidden="1" customHeight="1" spans="1:2">
      <c r="A468" s="240" t="s">
        <v>378</v>
      </c>
      <c r="B468" s="241"/>
    </row>
    <row r="469" s="232" customFormat="1" hidden="1" customHeight="1" spans="1:2">
      <c r="A469" s="240" t="s">
        <v>379</v>
      </c>
      <c r="B469" s="241"/>
    </row>
    <row r="470" s="232" customFormat="1" hidden="1" customHeight="1" spans="1:2">
      <c r="A470" s="240" t="s">
        <v>380</v>
      </c>
      <c r="B470" s="241"/>
    </row>
    <row r="471" s="232" customFormat="1" hidden="1" customHeight="1" spans="1:2">
      <c r="A471" s="240" t="s">
        <v>381</v>
      </c>
      <c r="B471" s="241"/>
    </row>
    <row r="472" s="232" customFormat="1" hidden="1" customHeight="1" spans="1:2">
      <c r="A472" s="240" t="s">
        <v>382</v>
      </c>
      <c r="B472" s="241">
        <f>SUM(B473:B477)</f>
        <v>0</v>
      </c>
    </row>
    <row r="473" s="232" customFormat="1" hidden="1" customHeight="1" spans="1:2">
      <c r="A473" s="240" t="s">
        <v>374</v>
      </c>
      <c r="B473" s="241"/>
    </row>
    <row r="474" s="232" customFormat="1" hidden="1" customHeight="1" spans="1:2">
      <c r="A474" s="240" t="s">
        <v>383</v>
      </c>
      <c r="B474" s="241"/>
    </row>
    <row r="475" s="232" customFormat="1" hidden="1" customHeight="1" spans="1:2">
      <c r="A475" s="240" t="s">
        <v>384</v>
      </c>
      <c r="B475" s="241"/>
    </row>
    <row r="476" s="232" customFormat="1" hidden="1" customHeight="1" spans="1:2">
      <c r="A476" s="240" t="s">
        <v>385</v>
      </c>
      <c r="B476" s="241"/>
    </row>
    <row r="477" s="232" customFormat="1" hidden="1" customHeight="1" spans="1:2">
      <c r="A477" s="240" t="s">
        <v>386</v>
      </c>
      <c r="B477" s="241"/>
    </row>
    <row r="478" s="232" customFormat="1" hidden="1" customHeight="1" spans="1:2">
      <c r="A478" s="240" t="s">
        <v>387</v>
      </c>
      <c r="B478" s="241">
        <f>SUM(B479:B483)</f>
        <v>0</v>
      </c>
    </row>
    <row r="479" s="232" customFormat="1" hidden="1" customHeight="1" spans="1:2">
      <c r="A479" s="240" t="s">
        <v>374</v>
      </c>
      <c r="B479" s="241"/>
    </row>
    <row r="480" s="232" customFormat="1" hidden="1" customHeight="1" spans="1:2">
      <c r="A480" s="240" t="s">
        <v>388</v>
      </c>
      <c r="B480" s="241"/>
    </row>
    <row r="481" s="232" customFormat="1" hidden="1" customHeight="1" spans="1:2">
      <c r="A481" s="240" t="s">
        <v>389</v>
      </c>
      <c r="B481" s="241"/>
    </row>
    <row r="482" s="232" customFormat="1" hidden="1" customHeight="1" spans="1:2">
      <c r="A482" s="240" t="s">
        <v>390</v>
      </c>
      <c r="B482" s="241"/>
    </row>
    <row r="483" s="232" customFormat="1" hidden="1" customHeight="1" spans="1:2">
      <c r="A483" s="240" t="s">
        <v>391</v>
      </c>
      <c r="B483" s="241"/>
    </row>
    <row r="484" s="232" customFormat="1" hidden="1" customHeight="1" spans="1:2">
      <c r="A484" s="240" t="s">
        <v>392</v>
      </c>
      <c r="B484" s="241">
        <f>SUM(B485:B488)</f>
        <v>0</v>
      </c>
    </row>
    <row r="485" s="232" customFormat="1" hidden="1" customHeight="1" spans="1:2">
      <c r="A485" s="240" t="s">
        <v>374</v>
      </c>
      <c r="B485" s="241"/>
    </row>
    <row r="486" s="232" customFormat="1" hidden="1" customHeight="1" spans="1:2">
      <c r="A486" s="240" t="s">
        <v>393</v>
      </c>
      <c r="B486" s="241"/>
    </row>
    <row r="487" s="232" customFormat="1" hidden="1" customHeight="1" spans="1:2">
      <c r="A487" s="240" t="s">
        <v>394</v>
      </c>
      <c r="B487" s="241"/>
    </row>
    <row r="488" s="232" customFormat="1" hidden="1" customHeight="1" spans="1:2">
      <c r="A488" s="240" t="s">
        <v>395</v>
      </c>
      <c r="B488" s="241"/>
    </row>
    <row r="489" s="232" customFormat="1" hidden="1" customHeight="1" spans="1:2">
      <c r="A489" s="240" t="s">
        <v>396</v>
      </c>
      <c r="B489" s="241">
        <f>SUM(B490:B493)</f>
        <v>0</v>
      </c>
    </row>
    <row r="490" s="232" customFormat="1" hidden="1" customHeight="1" spans="1:2">
      <c r="A490" s="240" t="s">
        <v>397</v>
      </c>
      <c r="B490" s="241"/>
    </row>
    <row r="491" s="232" customFormat="1" hidden="1" customHeight="1" spans="1:2">
      <c r="A491" s="240" t="s">
        <v>398</v>
      </c>
      <c r="B491" s="241"/>
    </row>
    <row r="492" s="232" customFormat="1" hidden="1" customHeight="1" spans="1:2">
      <c r="A492" s="240" t="s">
        <v>399</v>
      </c>
      <c r="B492" s="241"/>
    </row>
    <row r="493" s="232" customFormat="1" hidden="1" customHeight="1" spans="1:2">
      <c r="A493" s="240" t="s">
        <v>400</v>
      </c>
      <c r="B493" s="241"/>
    </row>
    <row r="494" s="232" customFormat="1" customHeight="1" spans="1:2">
      <c r="A494" s="240" t="s">
        <v>401</v>
      </c>
      <c r="B494" s="241">
        <f>SUM(B495:B500)</f>
        <v>111.27</v>
      </c>
    </row>
    <row r="495" s="232" customFormat="1" customHeight="1" spans="1:2">
      <c r="A495" s="240" t="s">
        <v>374</v>
      </c>
      <c r="B495" s="241">
        <v>95.27</v>
      </c>
    </row>
    <row r="496" s="232" customFormat="1" customHeight="1" spans="1:2">
      <c r="A496" s="240" t="s">
        <v>402</v>
      </c>
      <c r="B496" s="241">
        <v>16</v>
      </c>
    </row>
    <row r="497" s="232" customFormat="1" hidden="1" customHeight="1" spans="1:2">
      <c r="A497" s="240" t="s">
        <v>403</v>
      </c>
      <c r="B497" s="241"/>
    </row>
    <row r="498" s="232" customFormat="1" hidden="1" customHeight="1" spans="1:2">
      <c r="A498" s="240" t="s">
        <v>404</v>
      </c>
      <c r="B498" s="241"/>
    </row>
    <row r="499" s="232" customFormat="1" hidden="1" customHeight="1" spans="1:2">
      <c r="A499" s="240" t="s">
        <v>405</v>
      </c>
      <c r="B499" s="241"/>
    </row>
    <row r="500" s="232" customFormat="1" hidden="1" customHeight="1" spans="1:2">
      <c r="A500" s="240" t="s">
        <v>406</v>
      </c>
      <c r="B500" s="241"/>
    </row>
    <row r="501" s="232" customFormat="1" hidden="1" customHeight="1" spans="1:2">
      <c r="A501" s="240" t="s">
        <v>407</v>
      </c>
      <c r="B501" s="241">
        <f>SUM(B502:B504)</f>
        <v>0</v>
      </c>
    </row>
    <row r="502" s="232" customFormat="1" hidden="1" customHeight="1" spans="1:2">
      <c r="A502" s="240" t="s">
        <v>408</v>
      </c>
      <c r="B502" s="241"/>
    </row>
    <row r="503" s="232" customFormat="1" hidden="1" customHeight="1" spans="1:2">
      <c r="A503" s="240" t="s">
        <v>409</v>
      </c>
      <c r="B503" s="241"/>
    </row>
    <row r="504" s="232" customFormat="1" hidden="1" customHeight="1" spans="1:2">
      <c r="A504" s="240" t="s">
        <v>410</v>
      </c>
      <c r="B504" s="241"/>
    </row>
    <row r="505" s="232" customFormat="1" hidden="1" customHeight="1" spans="1:2">
      <c r="A505" s="240" t="s">
        <v>411</v>
      </c>
      <c r="B505" s="241">
        <f>SUM(B506:B507)</f>
        <v>0</v>
      </c>
    </row>
    <row r="506" s="232" customFormat="1" hidden="1" customHeight="1" spans="1:2">
      <c r="A506" s="240" t="s">
        <v>412</v>
      </c>
      <c r="B506" s="241"/>
    </row>
    <row r="507" s="232" customFormat="1" hidden="1" customHeight="1" spans="1:2">
      <c r="A507" s="240" t="s">
        <v>413</v>
      </c>
      <c r="B507" s="241"/>
    </row>
    <row r="508" s="232" customFormat="1" hidden="1" customHeight="1" spans="1:2">
      <c r="A508" s="240" t="s">
        <v>414</v>
      </c>
      <c r="B508" s="241">
        <f>SUM(B509:B514)</f>
        <v>0</v>
      </c>
    </row>
    <row r="509" s="232" customFormat="1" hidden="1" customHeight="1" spans="1:2">
      <c r="A509" s="240" t="s">
        <v>415</v>
      </c>
      <c r="B509" s="241"/>
    </row>
    <row r="510" s="232" customFormat="1" hidden="1" customHeight="1" spans="1:2">
      <c r="A510" s="240" t="s">
        <v>416</v>
      </c>
      <c r="B510" s="241"/>
    </row>
    <row r="511" s="232" customFormat="1" hidden="1" customHeight="1" spans="1:2">
      <c r="A511" s="240" t="s">
        <v>417</v>
      </c>
      <c r="B511" s="241"/>
    </row>
    <row r="512" s="232" customFormat="1" hidden="1" customHeight="1" spans="1:2">
      <c r="A512" s="240" t="s">
        <v>418</v>
      </c>
      <c r="B512" s="241"/>
    </row>
    <row r="513" s="232" customFormat="1" hidden="1" customHeight="1" spans="1:2">
      <c r="A513" s="240" t="s">
        <v>419</v>
      </c>
      <c r="B513" s="241"/>
    </row>
    <row r="514" s="232" customFormat="1" hidden="1" customHeight="1" spans="1:2">
      <c r="A514" s="240" t="s">
        <v>420</v>
      </c>
      <c r="B514" s="241"/>
    </row>
    <row r="515" s="232" customFormat="1" hidden="1" customHeight="1" spans="1:2">
      <c r="A515" s="240" t="s">
        <v>421</v>
      </c>
      <c r="B515" s="241">
        <f>SUM(B516:B519)</f>
        <v>0</v>
      </c>
    </row>
    <row r="516" s="232" customFormat="1" hidden="1" customHeight="1" spans="1:2">
      <c r="A516" s="240" t="s">
        <v>422</v>
      </c>
      <c r="B516" s="241"/>
    </row>
    <row r="517" s="232" customFormat="1" hidden="1" customHeight="1" spans="1:2">
      <c r="A517" s="240" t="s">
        <v>423</v>
      </c>
      <c r="B517" s="241"/>
    </row>
    <row r="518" s="232" customFormat="1" hidden="1" customHeight="1" spans="1:2">
      <c r="A518" s="240" t="s">
        <v>424</v>
      </c>
      <c r="B518" s="241"/>
    </row>
    <row r="519" s="232" customFormat="1" hidden="1" customHeight="1" spans="1:2">
      <c r="A519" s="240" t="s">
        <v>425</v>
      </c>
      <c r="B519" s="241"/>
    </row>
    <row r="520" s="232" customFormat="1" customHeight="1" spans="1:2">
      <c r="A520" s="240" t="s">
        <v>426</v>
      </c>
      <c r="B520" s="241">
        <f>SUM(B521,B537,B545,B556,B565,B570,B577,B583,B586)</f>
        <v>1749.01</v>
      </c>
    </row>
    <row r="521" s="232" customFormat="1" customHeight="1" spans="1:2">
      <c r="A521" s="240" t="s">
        <v>427</v>
      </c>
      <c r="B521" s="241">
        <f>SUM(B522:B536)</f>
        <v>1248.39</v>
      </c>
    </row>
    <row r="522" s="232" customFormat="1" customHeight="1" spans="1:2">
      <c r="A522" s="240" t="s">
        <v>75</v>
      </c>
      <c r="B522" s="241">
        <v>1173.43</v>
      </c>
    </row>
    <row r="523" s="232" customFormat="1" hidden="1" customHeight="1" spans="1:2">
      <c r="A523" s="240" t="s">
        <v>76</v>
      </c>
      <c r="B523" s="241"/>
    </row>
    <row r="524" s="232" customFormat="1" hidden="1" customHeight="1" spans="1:2">
      <c r="A524" s="240" t="s">
        <v>77</v>
      </c>
      <c r="B524" s="241"/>
    </row>
    <row r="525" s="232" customFormat="1" hidden="1" customHeight="1" spans="1:2">
      <c r="A525" s="240" t="s">
        <v>428</v>
      </c>
      <c r="B525" s="241"/>
    </row>
    <row r="526" s="232" customFormat="1" hidden="1" customHeight="1" spans="1:2">
      <c r="A526" s="240" t="s">
        <v>429</v>
      </c>
      <c r="B526" s="241"/>
    </row>
    <row r="527" s="232" customFormat="1" hidden="1" customHeight="1" spans="1:2">
      <c r="A527" s="240" t="s">
        <v>430</v>
      </c>
      <c r="B527" s="241"/>
    </row>
    <row r="528" s="232" customFormat="1" hidden="1" customHeight="1" spans="1:2">
      <c r="A528" s="240" t="s">
        <v>431</v>
      </c>
      <c r="B528" s="241"/>
    </row>
    <row r="529" s="232" customFormat="1" hidden="1" customHeight="1" spans="1:2">
      <c r="A529" s="240" t="s">
        <v>432</v>
      </c>
      <c r="B529" s="241"/>
    </row>
    <row r="530" s="232" customFormat="1" customHeight="1" spans="1:2">
      <c r="A530" s="240" t="s">
        <v>433</v>
      </c>
      <c r="B530" s="241">
        <v>1</v>
      </c>
    </row>
    <row r="531" s="232" customFormat="1" hidden="1" customHeight="1" spans="1:2">
      <c r="A531" s="240" t="s">
        <v>434</v>
      </c>
      <c r="B531" s="241"/>
    </row>
    <row r="532" s="232" customFormat="1" hidden="1" customHeight="1" spans="1:2">
      <c r="A532" s="240" t="s">
        <v>435</v>
      </c>
      <c r="B532" s="241"/>
    </row>
    <row r="533" s="232" customFormat="1" customHeight="1" spans="1:2">
      <c r="A533" s="240" t="s">
        <v>436</v>
      </c>
      <c r="B533" s="241">
        <v>73.96</v>
      </c>
    </row>
    <row r="534" s="232" customFormat="1" hidden="1" customHeight="1" spans="1:2">
      <c r="A534" s="240" t="s">
        <v>437</v>
      </c>
      <c r="B534" s="241"/>
    </row>
    <row r="535" s="232" customFormat="1" hidden="1" customHeight="1" spans="1:3">
      <c r="A535" s="240" t="s">
        <v>438</v>
      </c>
      <c r="B535" s="242"/>
      <c r="C535" s="243"/>
    </row>
    <row r="536" s="232" customFormat="1" hidden="1" customHeight="1" spans="1:2">
      <c r="A536" s="240" t="s">
        <v>439</v>
      </c>
      <c r="B536" s="241"/>
    </row>
    <row r="537" s="232" customFormat="1" hidden="1" customHeight="1" spans="1:2">
      <c r="A537" s="240" t="s">
        <v>440</v>
      </c>
      <c r="B537" s="241">
        <f>SUM(B538:B544)</f>
        <v>0</v>
      </c>
    </row>
    <row r="538" s="232" customFormat="1" hidden="1" customHeight="1" spans="1:2">
      <c r="A538" s="240" t="s">
        <v>75</v>
      </c>
      <c r="B538" s="241"/>
    </row>
    <row r="539" s="232" customFormat="1" hidden="1" customHeight="1" spans="1:2">
      <c r="A539" s="240" t="s">
        <v>76</v>
      </c>
      <c r="B539" s="241"/>
    </row>
    <row r="540" s="232" customFormat="1" hidden="1" customHeight="1" spans="1:2">
      <c r="A540" s="240" t="s">
        <v>77</v>
      </c>
      <c r="B540" s="241"/>
    </row>
    <row r="541" s="232" customFormat="1" hidden="1" customHeight="1" spans="1:2">
      <c r="A541" s="240" t="s">
        <v>441</v>
      </c>
      <c r="B541" s="241"/>
    </row>
    <row r="542" s="232" customFormat="1" hidden="1" customHeight="1" spans="1:2">
      <c r="A542" s="240" t="s">
        <v>442</v>
      </c>
      <c r="B542" s="241"/>
    </row>
    <row r="543" s="232" customFormat="1" hidden="1" customHeight="1" spans="1:2">
      <c r="A543" s="240" t="s">
        <v>443</v>
      </c>
      <c r="B543" s="241"/>
    </row>
    <row r="544" s="232" customFormat="1" hidden="1" customHeight="1" spans="1:2">
      <c r="A544" s="240" t="s">
        <v>444</v>
      </c>
      <c r="B544" s="241"/>
    </row>
    <row r="545" s="232" customFormat="1" customHeight="1" spans="1:2">
      <c r="A545" s="240" t="s">
        <v>445</v>
      </c>
      <c r="B545" s="241">
        <f>SUM(B546:B555)</f>
        <v>164.01</v>
      </c>
    </row>
    <row r="546" s="232" customFormat="1" hidden="1" customHeight="1" spans="1:2">
      <c r="A546" s="240" t="s">
        <v>75</v>
      </c>
      <c r="B546" s="241"/>
    </row>
    <row r="547" s="232" customFormat="1" hidden="1" customHeight="1" spans="1:2">
      <c r="A547" s="240" t="s">
        <v>76</v>
      </c>
      <c r="B547" s="241"/>
    </row>
    <row r="548" s="232" customFormat="1" hidden="1" customHeight="1" spans="1:2">
      <c r="A548" s="240" t="s">
        <v>77</v>
      </c>
      <c r="B548" s="241"/>
    </row>
    <row r="549" s="232" customFormat="1" hidden="1" customHeight="1" spans="1:2">
      <c r="A549" s="240" t="s">
        <v>446</v>
      </c>
      <c r="B549" s="241"/>
    </row>
    <row r="550" s="232" customFormat="1" hidden="1" customHeight="1" spans="1:2">
      <c r="A550" s="240" t="s">
        <v>447</v>
      </c>
      <c r="B550" s="241"/>
    </row>
    <row r="551" s="232" customFormat="1" hidden="1" customHeight="1" spans="1:2">
      <c r="A551" s="240" t="s">
        <v>448</v>
      </c>
      <c r="B551" s="241"/>
    </row>
    <row r="552" s="232" customFormat="1" hidden="1" customHeight="1" spans="1:2">
      <c r="A552" s="240" t="s">
        <v>449</v>
      </c>
      <c r="B552" s="241"/>
    </row>
    <row r="553" s="232" customFormat="1" customHeight="1" spans="1:2">
      <c r="A553" s="240" t="s">
        <v>450</v>
      </c>
      <c r="B553" s="241">
        <v>164.01</v>
      </c>
    </row>
    <row r="554" s="232" customFormat="1" hidden="1" customHeight="1" spans="1:2">
      <c r="A554" s="240" t="s">
        <v>451</v>
      </c>
      <c r="B554" s="241"/>
    </row>
    <row r="555" s="232" customFormat="1" hidden="1" customHeight="1" spans="1:2">
      <c r="A555" s="240" t="s">
        <v>452</v>
      </c>
      <c r="B555" s="241"/>
    </row>
    <row r="556" s="232" customFormat="1" hidden="1" customHeight="1" spans="1:2">
      <c r="A556" s="240" t="s">
        <v>453</v>
      </c>
      <c r="B556" s="241">
        <f>SUM(B557:B564)</f>
        <v>0</v>
      </c>
    </row>
    <row r="557" s="232" customFormat="1" hidden="1" customHeight="1" spans="1:2">
      <c r="A557" s="240" t="s">
        <v>75</v>
      </c>
      <c r="B557" s="241"/>
    </row>
    <row r="558" s="232" customFormat="1" hidden="1" customHeight="1" spans="1:2">
      <c r="A558" s="240" t="s">
        <v>76</v>
      </c>
      <c r="B558" s="241"/>
    </row>
    <row r="559" s="232" customFormat="1" hidden="1" customHeight="1" spans="1:2">
      <c r="A559" s="240" t="s">
        <v>77</v>
      </c>
      <c r="B559" s="241"/>
    </row>
    <row r="560" s="232" customFormat="1" hidden="1" customHeight="1" spans="1:2">
      <c r="A560" s="240" t="s">
        <v>454</v>
      </c>
      <c r="B560" s="241"/>
    </row>
    <row r="561" s="232" customFormat="1" hidden="1" customHeight="1" spans="1:2">
      <c r="A561" s="240" t="s">
        <v>455</v>
      </c>
      <c r="B561" s="241"/>
    </row>
    <row r="562" s="232" customFormat="1" hidden="1" customHeight="1" spans="1:2">
      <c r="A562" s="240" t="s">
        <v>456</v>
      </c>
      <c r="B562" s="241"/>
    </row>
    <row r="563" s="232" customFormat="1" hidden="1" customHeight="1" spans="1:2">
      <c r="A563" s="240" t="s">
        <v>457</v>
      </c>
      <c r="B563" s="241"/>
    </row>
    <row r="564" s="232" customFormat="1" hidden="1" customHeight="1" spans="1:2">
      <c r="A564" s="240" t="s">
        <v>458</v>
      </c>
      <c r="B564" s="241"/>
    </row>
    <row r="565" s="232" customFormat="1" hidden="1" customHeight="1" spans="1:2">
      <c r="A565" s="240" t="s">
        <v>459</v>
      </c>
      <c r="B565" s="241">
        <f>SUM(B566:B569)</f>
        <v>0</v>
      </c>
    </row>
    <row r="566" s="232" customFormat="1" hidden="1" customHeight="1" spans="1:2">
      <c r="A566" s="240" t="s">
        <v>460</v>
      </c>
      <c r="B566" s="241"/>
    </row>
    <row r="567" s="232" customFormat="1" hidden="1" customHeight="1" spans="1:2">
      <c r="A567" s="240" t="s">
        <v>461</v>
      </c>
      <c r="B567" s="241"/>
    </row>
    <row r="568" s="232" customFormat="1" hidden="1" customHeight="1" spans="1:2">
      <c r="A568" s="240" t="s">
        <v>462</v>
      </c>
      <c r="B568" s="241"/>
    </row>
    <row r="569" s="232" customFormat="1" hidden="1" customHeight="1" spans="1:2">
      <c r="A569" s="240" t="s">
        <v>463</v>
      </c>
      <c r="B569" s="241"/>
    </row>
    <row r="570" s="232" customFormat="1" customHeight="1" spans="1:2">
      <c r="A570" s="240" t="s">
        <v>464</v>
      </c>
      <c r="B570" s="241">
        <f>SUM(B571:B576)</f>
        <v>336.61</v>
      </c>
    </row>
    <row r="571" s="232" customFormat="1" customHeight="1" spans="1:2">
      <c r="A571" s="240" t="s">
        <v>75</v>
      </c>
      <c r="B571" s="241">
        <v>254.26</v>
      </c>
    </row>
    <row r="572" s="232" customFormat="1" hidden="1" customHeight="1" spans="1:2">
      <c r="A572" s="240" t="s">
        <v>76</v>
      </c>
      <c r="B572" s="241"/>
    </row>
    <row r="573" s="232" customFormat="1" hidden="1" customHeight="1" spans="1:2">
      <c r="A573" s="240" t="s">
        <v>77</v>
      </c>
      <c r="B573" s="241"/>
    </row>
    <row r="574" s="232" customFormat="1" customHeight="1" spans="1:2">
      <c r="A574" s="240" t="s">
        <v>465</v>
      </c>
      <c r="B574" s="241">
        <v>8</v>
      </c>
    </row>
    <row r="575" s="232" customFormat="1" hidden="1" customHeight="1" spans="1:2">
      <c r="A575" s="240" t="s">
        <v>466</v>
      </c>
      <c r="B575" s="241"/>
    </row>
    <row r="576" s="232" customFormat="1" customHeight="1" spans="1:2">
      <c r="A576" s="240" t="s">
        <v>467</v>
      </c>
      <c r="B576" s="241">
        <v>74.35</v>
      </c>
    </row>
    <row r="577" s="232" customFormat="1" hidden="1" customHeight="1" spans="1:2">
      <c r="A577" s="240" t="s">
        <v>468</v>
      </c>
      <c r="B577" s="241">
        <f>SUM(B578:B582)</f>
        <v>0</v>
      </c>
    </row>
    <row r="578" s="232" customFormat="1" hidden="1" customHeight="1" spans="1:2">
      <c r="A578" s="240" t="s">
        <v>469</v>
      </c>
      <c r="B578" s="241"/>
    </row>
    <row r="579" s="232" customFormat="1" hidden="1" customHeight="1" spans="1:2">
      <c r="A579" s="240" t="s">
        <v>470</v>
      </c>
      <c r="B579" s="241"/>
    </row>
    <row r="580" s="232" customFormat="1" hidden="1" customHeight="1" spans="1:2">
      <c r="A580" s="240" t="s">
        <v>471</v>
      </c>
      <c r="B580" s="241"/>
    </row>
    <row r="581" s="232" customFormat="1" hidden="1" customHeight="1" spans="1:2">
      <c r="A581" s="240" t="s">
        <v>472</v>
      </c>
      <c r="B581" s="241"/>
    </row>
    <row r="582" s="232" customFormat="1" hidden="1" customHeight="1" spans="1:2">
      <c r="A582" s="240" t="s">
        <v>473</v>
      </c>
      <c r="B582" s="241"/>
    </row>
    <row r="583" s="232" customFormat="1" hidden="1" customHeight="1" spans="1:2">
      <c r="A583" s="240" t="s">
        <v>474</v>
      </c>
      <c r="B583" s="241">
        <f>SUM(B584:B585)</f>
        <v>0</v>
      </c>
    </row>
    <row r="584" s="232" customFormat="1" hidden="1" customHeight="1" spans="1:2">
      <c r="A584" s="240" t="s">
        <v>475</v>
      </c>
      <c r="B584" s="241"/>
    </row>
    <row r="585" s="232" customFormat="1" hidden="1" customHeight="1" spans="1:2">
      <c r="A585" s="240" t="s">
        <v>476</v>
      </c>
      <c r="B585" s="241"/>
    </row>
    <row r="586" s="232" customFormat="1" hidden="1" customHeight="1" spans="1:2">
      <c r="A586" s="240" t="s">
        <v>477</v>
      </c>
      <c r="B586" s="241">
        <f>SUM(B587:B589)</f>
        <v>0</v>
      </c>
    </row>
    <row r="587" s="232" customFormat="1" hidden="1" customHeight="1" spans="1:2">
      <c r="A587" s="240" t="s">
        <v>478</v>
      </c>
      <c r="B587" s="241"/>
    </row>
    <row r="588" s="232" customFormat="1" hidden="1" customHeight="1" spans="1:2">
      <c r="A588" s="240" t="s">
        <v>479</v>
      </c>
      <c r="B588" s="241"/>
    </row>
    <row r="589" s="232" customFormat="1" hidden="1" customHeight="1" spans="1:2">
      <c r="A589" s="240" t="s">
        <v>480</v>
      </c>
      <c r="B589" s="241"/>
    </row>
    <row r="590" s="232" customFormat="1" customHeight="1" spans="1:2">
      <c r="A590" s="240" t="s">
        <v>481</v>
      </c>
      <c r="B590" s="241">
        <f>SUM(B591,B605,B614,B618,B627,B631,B641,B649,B656,B663,B672,B677,B680,B683,B686,B690,B694,B697,B700,B704,B709,B717,B720)</f>
        <v>17589.16</v>
      </c>
    </row>
    <row r="591" s="232" customFormat="1" customHeight="1" spans="1:2">
      <c r="A591" s="240" t="s">
        <v>482</v>
      </c>
      <c r="B591" s="241">
        <f>SUM(B592:B604)</f>
        <v>7263.55</v>
      </c>
    </row>
    <row r="592" s="232" customFormat="1" customHeight="1" spans="1:2">
      <c r="A592" s="240" t="s">
        <v>75</v>
      </c>
      <c r="B592" s="241">
        <v>1549.26</v>
      </c>
    </row>
    <row r="593" s="232" customFormat="1" hidden="1" customHeight="1" spans="1:2">
      <c r="A593" s="240" t="s">
        <v>76</v>
      </c>
      <c r="B593" s="241"/>
    </row>
    <row r="594" s="232" customFormat="1" hidden="1" customHeight="1" spans="1:2">
      <c r="A594" s="240" t="s">
        <v>77</v>
      </c>
      <c r="B594" s="241"/>
    </row>
    <row r="595" s="232" customFormat="1" hidden="1" customHeight="1" spans="1:2">
      <c r="A595" s="240" t="s">
        <v>483</v>
      </c>
      <c r="B595" s="241"/>
    </row>
    <row r="596" s="232" customFormat="1" hidden="1" customHeight="1" spans="1:2">
      <c r="A596" s="240" t="s">
        <v>484</v>
      </c>
      <c r="B596" s="241"/>
    </row>
    <row r="597" s="232" customFormat="1" customHeight="1" spans="1:2">
      <c r="A597" s="240" t="s">
        <v>485</v>
      </c>
      <c r="B597" s="241">
        <v>574.74</v>
      </c>
    </row>
    <row r="598" s="232" customFormat="1" hidden="1" customHeight="1" spans="1:2">
      <c r="A598" s="240" t="s">
        <v>486</v>
      </c>
      <c r="B598" s="241"/>
    </row>
    <row r="599" s="232" customFormat="1" hidden="1" customHeight="1" spans="1:2">
      <c r="A599" s="240" t="s">
        <v>117</v>
      </c>
      <c r="B599" s="241"/>
    </row>
    <row r="600" s="232" customFormat="1" customHeight="1" spans="1:2">
      <c r="A600" s="240" t="s">
        <v>487</v>
      </c>
      <c r="B600" s="241">
        <v>5139.55</v>
      </c>
    </row>
    <row r="601" s="232" customFormat="1" hidden="1" customHeight="1" spans="1:2">
      <c r="A601" s="240" t="s">
        <v>488</v>
      </c>
      <c r="B601" s="241"/>
    </row>
    <row r="602" s="232" customFormat="1" hidden="1" customHeight="1" spans="1:2">
      <c r="A602" s="240" t="s">
        <v>489</v>
      </c>
      <c r="B602" s="241"/>
    </row>
    <row r="603" s="232" customFormat="1" hidden="1" customHeight="1" spans="1:2">
      <c r="A603" s="240" t="s">
        <v>490</v>
      </c>
      <c r="B603" s="241"/>
    </row>
    <row r="604" s="232" customFormat="1" hidden="1" customHeight="1" spans="1:2">
      <c r="A604" s="240" t="s">
        <v>491</v>
      </c>
      <c r="B604" s="241"/>
    </row>
    <row r="605" s="232" customFormat="1" customHeight="1" spans="1:2">
      <c r="A605" s="240" t="s">
        <v>492</v>
      </c>
      <c r="B605" s="241">
        <f>SUM(B606:B613)</f>
        <v>2049.9</v>
      </c>
    </row>
    <row r="606" s="232" customFormat="1" customHeight="1" spans="1:2">
      <c r="A606" s="240" t="s">
        <v>75</v>
      </c>
      <c r="B606" s="241">
        <v>1894.9</v>
      </c>
    </row>
    <row r="607" s="232" customFormat="1" hidden="1" customHeight="1" spans="1:2">
      <c r="A607" s="240" t="s">
        <v>76</v>
      </c>
      <c r="B607" s="241"/>
    </row>
    <row r="608" s="232" customFormat="1" hidden="1" customHeight="1" spans="1:2">
      <c r="A608" s="240" t="s">
        <v>77</v>
      </c>
      <c r="B608" s="241"/>
    </row>
    <row r="609" s="232" customFormat="1" hidden="1" customHeight="1" spans="1:2">
      <c r="A609" s="240" t="s">
        <v>493</v>
      </c>
      <c r="B609" s="241"/>
    </row>
    <row r="610" s="232" customFormat="1" customHeight="1" spans="1:2">
      <c r="A610" s="240" t="s">
        <v>494</v>
      </c>
      <c r="B610" s="241">
        <v>5</v>
      </c>
    </row>
    <row r="611" s="232" customFormat="1" hidden="1" customHeight="1" spans="1:2">
      <c r="A611" s="240" t="s">
        <v>495</v>
      </c>
      <c r="B611" s="241"/>
    </row>
    <row r="612" s="232" customFormat="1" customHeight="1" spans="1:2">
      <c r="A612" s="240" t="s">
        <v>496</v>
      </c>
      <c r="B612" s="241">
        <v>150</v>
      </c>
    </row>
    <row r="613" s="232" customFormat="1" hidden="1" customHeight="1" spans="1:2">
      <c r="A613" s="240" t="s">
        <v>497</v>
      </c>
      <c r="B613" s="241"/>
    </row>
    <row r="614" s="232" customFormat="1" hidden="1" customHeight="1" spans="1:2">
      <c r="A614" s="240" t="s">
        <v>498</v>
      </c>
      <c r="B614" s="241">
        <f>SUM(B615:B617)</f>
        <v>0</v>
      </c>
    </row>
    <row r="615" s="232" customFormat="1" hidden="1" customHeight="1" spans="1:2">
      <c r="A615" s="240" t="s">
        <v>499</v>
      </c>
      <c r="B615" s="241"/>
    </row>
    <row r="616" s="232" customFormat="1" hidden="1" customHeight="1" spans="1:2">
      <c r="A616" s="240" t="s">
        <v>500</v>
      </c>
      <c r="B616" s="241"/>
    </row>
    <row r="617" s="232" customFormat="1" hidden="1" customHeight="1" spans="1:2">
      <c r="A617" s="240" t="s">
        <v>501</v>
      </c>
      <c r="B617" s="241"/>
    </row>
    <row r="618" s="232" customFormat="1" customHeight="1" spans="1:2">
      <c r="A618" s="240" t="s">
        <v>502</v>
      </c>
      <c r="B618" s="241">
        <f>SUM(B619:B626)</f>
        <v>1799.51</v>
      </c>
    </row>
    <row r="619" s="232" customFormat="1" hidden="1" customHeight="1" spans="1:2">
      <c r="A619" s="240" t="s">
        <v>503</v>
      </c>
      <c r="B619" s="241"/>
    </row>
    <row r="620" s="232" customFormat="1" hidden="1" customHeight="1" spans="1:2">
      <c r="A620" s="240" t="s">
        <v>504</v>
      </c>
      <c r="B620" s="241"/>
    </row>
    <row r="621" s="232" customFormat="1" customHeight="1" spans="1:2">
      <c r="A621" s="240" t="s">
        <v>505</v>
      </c>
      <c r="B621" s="241">
        <v>1799.51</v>
      </c>
    </row>
    <row r="622" s="232" customFormat="1" hidden="1" customHeight="1" spans="1:2">
      <c r="A622" s="240" t="s">
        <v>506</v>
      </c>
      <c r="B622" s="241"/>
    </row>
    <row r="623" s="232" customFormat="1" hidden="1" customHeight="1" spans="1:2">
      <c r="A623" s="240" t="s">
        <v>507</v>
      </c>
      <c r="B623" s="241"/>
    </row>
    <row r="624" s="232" customFormat="1" hidden="1" customHeight="1" spans="1:2">
      <c r="A624" s="240" t="s">
        <v>508</v>
      </c>
      <c r="B624" s="241"/>
    </row>
    <row r="625" s="232" customFormat="1" hidden="1" customHeight="1" spans="1:2">
      <c r="A625" s="240" t="s">
        <v>509</v>
      </c>
      <c r="B625" s="241"/>
    </row>
    <row r="626" s="232" customFormat="1" hidden="1" customHeight="1" spans="1:2">
      <c r="A626" s="240" t="s">
        <v>510</v>
      </c>
      <c r="B626" s="241"/>
    </row>
    <row r="627" s="232" customFormat="1" hidden="1" customHeight="1" spans="1:2">
      <c r="A627" s="240" t="s">
        <v>511</v>
      </c>
      <c r="B627" s="241">
        <f>SUM(B628:B630)</f>
        <v>0</v>
      </c>
    </row>
    <row r="628" s="232" customFormat="1" hidden="1" customHeight="1" spans="1:2">
      <c r="A628" s="240" t="s">
        <v>512</v>
      </c>
      <c r="B628" s="241"/>
    </row>
    <row r="629" s="232" customFormat="1" hidden="1" customHeight="1" spans="1:2">
      <c r="A629" s="240" t="s">
        <v>513</v>
      </c>
      <c r="B629" s="241"/>
    </row>
    <row r="630" s="232" customFormat="1" hidden="1" customHeight="1" spans="1:2">
      <c r="A630" s="240" t="s">
        <v>514</v>
      </c>
      <c r="B630" s="241"/>
    </row>
    <row r="631" s="232" customFormat="1" hidden="1" customHeight="1" spans="1:2">
      <c r="A631" s="240" t="s">
        <v>515</v>
      </c>
      <c r="B631" s="241">
        <f>SUM(B632:B640)</f>
        <v>0</v>
      </c>
    </row>
    <row r="632" s="232" customFormat="1" hidden="1" customHeight="1" spans="1:2">
      <c r="A632" s="240" t="s">
        <v>516</v>
      </c>
      <c r="B632" s="241"/>
    </row>
    <row r="633" s="232" customFormat="1" hidden="1" customHeight="1" spans="1:2">
      <c r="A633" s="240" t="s">
        <v>517</v>
      </c>
      <c r="B633" s="241"/>
    </row>
    <row r="634" s="232" customFormat="1" hidden="1" customHeight="1" spans="1:2">
      <c r="A634" s="240" t="s">
        <v>518</v>
      </c>
      <c r="B634" s="241"/>
    </row>
    <row r="635" s="232" customFormat="1" hidden="1" customHeight="1" spans="1:2">
      <c r="A635" s="240" t="s">
        <v>519</v>
      </c>
      <c r="B635" s="241"/>
    </row>
    <row r="636" s="232" customFormat="1" hidden="1" customHeight="1" spans="1:2">
      <c r="A636" s="240" t="s">
        <v>520</v>
      </c>
      <c r="B636" s="241"/>
    </row>
    <row r="637" s="232" customFormat="1" hidden="1" customHeight="1" spans="1:2">
      <c r="A637" s="240" t="s">
        <v>521</v>
      </c>
      <c r="B637" s="241"/>
    </row>
    <row r="638" s="232" customFormat="1" hidden="1" customHeight="1" spans="1:2">
      <c r="A638" s="240" t="s">
        <v>522</v>
      </c>
      <c r="B638" s="241"/>
    </row>
    <row r="639" s="232" customFormat="1" hidden="1" customHeight="1" spans="1:2">
      <c r="A639" s="240" t="s">
        <v>523</v>
      </c>
      <c r="B639" s="241"/>
    </row>
    <row r="640" s="232" customFormat="1" hidden="1" customHeight="1" spans="1:2">
      <c r="A640" s="240" t="s">
        <v>524</v>
      </c>
      <c r="B640" s="241"/>
    </row>
    <row r="641" s="232" customFormat="1" customHeight="1" spans="1:2">
      <c r="A641" s="240" t="s">
        <v>525</v>
      </c>
      <c r="B641" s="241">
        <f>SUM(B642:B648)</f>
        <v>2180</v>
      </c>
    </row>
    <row r="642" s="232" customFormat="1" customHeight="1" spans="1:2">
      <c r="A642" s="240" t="s">
        <v>526</v>
      </c>
      <c r="B642" s="241">
        <v>900</v>
      </c>
    </row>
    <row r="643" s="232" customFormat="1" customHeight="1" spans="1:2">
      <c r="A643" s="240" t="s">
        <v>527</v>
      </c>
      <c r="B643" s="241">
        <v>200</v>
      </c>
    </row>
    <row r="644" s="232" customFormat="1" customHeight="1" spans="1:2">
      <c r="A644" s="240" t="s">
        <v>528</v>
      </c>
      <c r="B644" s="241">
        <v>200</v>
      </c>
    </row>
    <row r="645" s="232" customFormat="1" hidden="1" customHeight="1" spans="1:2">
      <c r="A645" s="240" t="s">
        <v>529</v>
      </c>
      <c r="B645" s="241"/>
    </row>
    <row r="646" s="232" customFormat="1" customHeight="1" spans="1:2">
      <c r="A646" s="240" t="s">
        <v>530</v>
      </c>
      <c r="B646" s="241">
        <v>800</v>
      </c>
    </row>
    <row r="647" s="232" customFormat="1" hidden="1" customHeight="1" spans="1:2">
      <c r="A647" s="240" t="s">
        <v>531</v>
      </c>
      <c r="B647" s="241"/>
    </row>
    <row r="648" s="232" customFormat="1" customHeight="1" spans="1:2">
      <c r="A648" s="240" t="s">
        <v>532</v>
      </c>
      <c r="B648" s="241">
        <v>80</v>
      </c>
    </row>
    <row r="649" s="232" customFormat="1" customHeight="1" spans="1:2">
      <c r="A649" s="240" t="s">
        <v>533</v>
      </c>
      <c r="B649" s="241">
        <f>SUM(B650:B655)</f>
        <v>2135</v>
      </c>
    </row>
    <row r="650" s="232" customFormat="1" customHeight="1" spans="1:2">
      <c r="A650" s="240" t="s">
        <v>534</v>
      </c>
      <c r="B650" s="241">
        <v>2030</v>
      </c>
    </row>
    <row r="651" s="232" customFormat="1" hidden="1" customHeight="1" spans="1:2">
      <c r="A651" s="240" t="s">
        <v>535</v>
      </c>
      <c r="B651" s="241"/>
    </row>
    <row r="652" s="232" customFormat="1" customHeight="1" spans="1:2">
      <c r="A652" s="240" t="s">
        <v>536</v>
      </c>
      <c r="B652" s="241">
        <v>80</v>
      </c>
    </row>
    <row r="653" s="232" customFormat="1" customHeight="1" spans="1:2">
      <c r="A653" s="240" t="s">
        <v>537</v>
      </c>
      <c r="B653" s="241">
        <v>25</v>
      </c>
    </row>
    <row r="654" s="232" customFormat="1" hidden="1" customHeight="1" spans="1:2">
      <c r="A654" s="240" t="s">
        <v>538</v>
      </c>
      <c r="B654" s="241"/>
    </row>
    <row r="655" s="232" customFormat="1" hidden="1" customHeight="1" spans="1:2">
      <c r="A655" s="240" t="s">
        <v>539</v>
      </c>
      <c r="B655" s="241"/>
    </row>
    <row r="656" s="232" customFormat="1" customHeight="1" spans="1:2">
      <c r="A656" s="240" t="s">
        <v>540</v>
      </c>
      <c r="B656" s="241">
        <f>SUM(B657:B662)</f>
        <v>1678</v>
      </c>
    </row>
    <row r="657" s="232" customFormat="1" customHeight="1" spans="1:2">
      <c r="A657" s="240" t="s">
        <v>541</v>
      </c>
      <c r="B657" s="241">
        <v>65</v>
      </c>
    </row>
    <row r="658" s="232" customFormat="1" customHeight="1" spans="1:2">
      <c r="A658" s="240" t="s">
        <v>542</v>
      </c>
      <c r="B658" s="241">
        <v>938</v>
      </c>
    </row>
    <row r="659" s="232" customFormat="1" hidden="1" customHeight="1" spans="1:2">
      <c r="A659" s="240" t="s">
        <v>543</v>
      </c>
      <c r="B659" s="241"/>
    </row>
    <row r="660" s="232" customFormat="1" hidden="1" customHeight="1" spans="1:2">
      <c r="A660" s="240" t="s">
        <v>544</v>
      </c>
      <c r="B660" s="241"/>
    </row>
    <row r="661" s="232" customFormat="1" customHeight="1" spans="1:2">
      <c r="A661" s="240" t="s">
        <v>545</v>
      </c>
      <c r="B661" s="241">
        <v>675</v>
      </c>
    </row>
    <row r="662" s="232" customFormat="1" hidden="1" customHeight="1" spans="1:2">
      <c r="A662" s="240" t="s">
        <v>546</v>
      </c>
      <c r="B662" s="241"/>
    </row>
    <row r="663" s="232" customFormat="1" customHeight="1" spans="1:2">
      <c r="A663" s="240" t="s">
        <v>547</v>
      </c>
      <c r="B663" s="241">
        <f>SUM(B664:B671)</f>
        <v>405</v>
      </c>
    </row>
    <row r="664" s="232" customFormat="1" hidden="1" customHeight="1" spans="1:2">
      <c r="A664" s="240" t="s">
        <v>75</v>
      </c>
      <c r="B664" s="241"/>
    </row>
    <row r="665" s="232" customFormat="1" hidden="1" customHeight="1" spans="1:2">
      <c r="A665" s="240" t="s">
        <v>76</v>
      </c>
      <c r="B665" s="241"/>
    </row>
    <row r="666" s="232" customFormat="1" hidden="1" customHeight="1" spans="1:2">
      <c r="A666" s="240" t="s">
        <v>77</v>
      </c>
      <c r="B666" s="241"/>
    </row>
    <row r="667" s="232" customFormat="1" hidden="1" customHeight="1" spans="1:2">
      <c r="A667" s="240" t="s">
        <v>548</v>
      </c>
      <c r="B667" s="241"/>
    </row>
    <row r="668" s="232" customFormat="1" customHeight="1" spans="1:2">
      <c r="A668" s="240" t="s">
        <v>549</v>
      </c>
      <c r="B668" s="241">
        <v>220</v>
      </c>
    </row>
    <row r="669" s="232" customFormat="1" hidden="1" customHeight="1" spans="1:2">
      <c r="A669" s="240" t="s">
        <v>550</v>
      </c>
      <c r="B669" s="241"/>
    </row>
    <row r="670" s="232" customFormat="1" hidden="1" customHeight="1" spans="1:2">
      <c r="A670" s="240" t="s">
        <v>551</v>
      </c>
      <c r="B670" s="241"/>
    </row>
    <row r="671" s="232" customFormat="1" customHeight="1" spans="1:2">
      <c r="A671" s="240" t="s">
        <v>552</v>
      </c>
      <c r="B671" s="241">
        <v>185</v>
      </c>
    </row>
    <row r="672" s="232" customFormat="1" hidden="1" customHeight="1" spans="1:2">
      <c r="A672" s="240" t="s">
        <v>553</v>
      </c>
      <c r="B672" s="241">
        <f>SUM(B673:B676)</f>
        <v>0</v>
      </c>
    </row>
    <row r="673" s="232" customFormat="1" hidden="1" customHeight="1" spans="1:2">
      <c r="A673" s="240" t="s">
        <v>75</v>
      </c>
      <c r="B673" s="241"/>
    </row>
    <row r="674" s="232" customFormat="1" hidden="1" customHeight="1" spans="1:2">
      <c r="A674" s="240" t="s">
        <v>76</v>
      </c>
      <c r="B674" s="241"/>
    </row>
    <row r="675" s="232" customFormat="1" hidden="1" customHeight="1" spans="1:2">
      <c r="A675" s="240" t="s">
        <v>77</v>
      </c>
      <c r="B675" s="241"/>
    </row>
    <row r="676" s="232" customFormat="1" hidden="1" customHeight="1" spans="1:2">
      <c r="A676" s="240" t="s">
        <v>554</v>
      </c>
      <c r="B676" s="241"/>
    </row>
    <row r="677" s="232" customFormat="1" hidden="1" customHeight="1" spans="1:2">
      <c r="A677" s="240" t="s">
        <v>555</v>
      </c>
      <c r="B677" s="241">
        <f>SUM(B678:B679)</f>
        <v>0</v>
      </c>
    </row>
    <row r="678" s="232" customFormat="1" hidden="1" customHeight="1" spans="1:2">
      <c r="A678" s="240" t="s">
        <v>556</v>
      </c>
      <c r="B678" s="241"/>
    </row>
    <row r="679" s="232" customFormat="1" hidden="1" customHeight="1" spans="1:2">
      <c r="A679" s="240" t="s">
        <v>557</v>
      </c>
      <c r="B679" s="241"/>
    </row>
    <row r="680" s="232" customFormat="1" hidden="1" customHeight="1" spans="1:2">
      <c r="A680" s="240" t="s">
        <v>558</v>
      </c>
      <c r="B680" s="241">
        <f>SUM(B681:B682)</f>
        <v>0</v>
      </c>
    </row>
    <row r="681" s="232" customFormat="1" hidden="1" customHeight="1" spans="1:2">
      <c r="A681" s="240" t="s">
        <v>559</v>
      </c>
      <c r="B681" s="241"/>
    </row>
    <row r="682" s="232" customFormat="1" hidden="1" customHeight="1" spans="1:2">
      <c r="A682" s="240" t="s">
        <v>560</v>
      </c>
      <c r="B682" s="241"/>
    </row>
    <row r="683" s="232" customFormat="1" hidden="1" customHeight="1" spans="1:2">
      <c r="A683" s="240" t="s">
        <v>561</v>
      </c>
      <c r="B683" s="241">
        <f>SUM(B684:B685)</f>
        <v>0</v>
      </c>
    </row>
    <row r="684" s="232" customFormat="1" hidden="1" customHeight="1" spans="1:2">
      <c r="A684" s="240" t="s">
        <v>562</v>
      </c>
      <c r="B684" s="241"/>
    </row>
    <row r="685" s="232" customFormat="1" hidden="1" customHeight="1" spans="1:2">
      <c r="A685" s="240" t="s">
        <v>563</v>
      </c>
      <c r="B685" s="241"/>
    </row>
    <row r="686" s="232" customFormat="1" hidden="1" customHeight="1" spans="1:2">
      <c r="A686" s="240" t="s">
        <v>564</v>
      </c>
      <c r="B686" s="241">
        <f>SUM(B687:B689)</f>
        <v>0</v>
      </c>
    </row>
    <row r="687" s="232" customFormat="1" hidden="1" customHeight="1" spans="1:2">
      <c r="A687" s="240" t="s">
        <v>565</v>
      </c>
      <c r="B687" s="241"/>
    </row>
    <row r="688" s="232" customFormat="1" hidden="1" customHeight="1" spans="1:2">
      <c r="A688" s="240" t="s">
        <v>566</v>
      </c>
      <c r="B688" s="241"/>
    </row>
    <row r="689" s="232" customFormat="1" hidden="1" customHeight="1" spans="1:2">
      <c r="A689" s="240" t="s">
        <v>567</v>
      </c>
      <c r="B689" s="241"/>
    </row>
    <row r="690" s="232" customFormat="1" hidden="1" customHeight="1" spans="1:2">
      <c r="A690" s="240" t="s">
        <v>568</v>
      </c>
      <c r="B690" s="241">
        <f>SUM(B691:B693)</f>
        <v>0</v>
      </c>
    </row>
    <row r="691" s="232" customFormat="1" hidden="1" customHeight="1" spans="1:2">
      <c r="A691" s="240" t="s">
        <v>565</v>
      </c>
      <c r="B691" s="241"/>
    </row>
    <row r="692" s="232" customFormat="1" hidden="1" customHeight="1" spans="1:2">
      <c r="A692" s="240" t="s">
        <v>566</v>
      </c>
      <c r="B692" s="241"/>
    </row>
    <row r="693" s="232" customFormat="1" hidden="1" customHeight="1" spans="1:2">
      <c r="A693" s="240" t="s">
        <v>569</v>
      </c>
      <c r="B693" s="241"/>
    </row>
    <row r="694" s="232" customFormat="1" hidden="1" customHeight="1" spans="1:2">
      <c r="A694" s="240" t="s">
        <v>570</v>
      </c>
      <c r="B694" s="241">
        <f>SUM(B695:B696)</f>
        <v>0</v>
      </c>
    </row>
    <row r="695" s="232" customFormat="1" hidden="1" customHeight="1" spans="1:2">
      <c r="A695" s="240" t="s">
        <v>571</v>
      </c>
      <c r="B695" s="241"/>
    </row>
    <row r="696" s="232" customFormat="1" hidden="1" customHeight="1" spans="1:2">
      <c r="A696" s="240" t="s">
        <v>572</v>
      </c>
      <c r="B696" s="241"/>
    </row>
    <row r="697" s="232" customFormat="1" hidden="1" customHeight="1" spans="1:2">
      <c r="A697" s="240" t="s">
        <v>573</v>
      </c>
      <c r="B697" s="241">
        <f>SUM(B698:B699)</f>
        <v>0</v>
      </c>
    </row>
    <row r="698" s="232" customFormat="1" hidden="1" customHeight="1" spans="1:2">
      <c r="A698" s="240" t="s">
        <v>574</v>
      </c>
      <c r="B698" s="241"/>
    </row>
    <row r="699" s="232" customFormat="1" hidden="1" customHeight="1" spans="1:2">
      <c r="A699" s="240" t="s">
        <v>575</v>
      </c>
      <c r="B699" s="241"/>
    </row>
    <row r="700" s="232" customFormat="1" hidden="1" customHeight="1" spans="1:2">
      <c r="A700" s="240" t="s">
        <v>576</v>
      </c>
      <c r="B700" s="241">
        <f>SUM(B701:B702)</f>
        <v>0</v>
      </c>
    </row>
    <row r="701" s="232" customFormat="1" hidden="1" customHeight="1" spans="1:2">
      <c r="A701" s="240" t="s">
        <v>577</v>
      </c>
      <c r="B701" s="241"/>
    </row>
    <row r="702" s="232" customFormat="1" hidden="1" customHeight="1" spans="1:2">
      <c r="A702" s="240" t="s">
        <v>578</v>
      </c>
      <c r="B702" s="241"/>
    </row>
    <row r="703" s="232" customFormat="1" hidden="1" customHeight="1" spans="1:2">
      <c r="A703" s="240" t="s">
        <v>579</v>
      </c>
      <c r="B703" s="241"/>
    </row>
    <row r="704" s="232" customFormat="1" hidden="1" customHeight="1" spans="1:2">
      <c r="A704" s="240" t="s">
        <v>580</v>
      </c>
      <c r="B704" s="241">
        <f>SUM(B705:B708)</f>
        <v>0</v>
      </c>
    </row>
    <row r="705" s="232" customFormat="1" hidden="1" customHeight="1" spans="1:2">
      <c r="A705" s="240" t="s">
        <v>581</v>
      </c>
      <c r="B705" s="241"/>
    </row>
    <row r="706" s="232" customFormat="1" hidden="1" customHeight="1" spans="1:2">
      <c r="A706" s="240" t="s">
        <v>582</v>
      </c>
      <c r="B706" s="241"/>
    </row>
    <row r="707" s="232" customFormat="1" hidden="1" customHeight="1" spans="1:2">
      <c r="A707" s="240" t="s">
        <v>583</v>
      </c>
      <c r="B707" s="241"/>
    </row>
    <row r="708" s="232" customFormat="1" hidden="1" customHeight="1" spans="1:2">
      <c r="A708" s="240" t="s">
        <v>584</v>
      </c>
      <c r="B708" s="241"/>
    </row>
    <row r="709" s="232" customFormat="1" customHeight="1" spans="1:2">
      <c r="A709" s="240" t="s">
        <v>585</v>
      </c>
      <c r="B709" s="241">
        <f>SUM(B710:B716)</f>
        <v>50</v>
      </c>
    </row>
    <row r="710" s="232" customFormat="1" hidden="1" customHeight="1" spans="1:2">
      <c r="A710" s="240" t="s">
        <v>75</v>
      </c>
      <c r="B710" s="241"/>
    </row>
    <row r="711" s="232" customFormat="1" hidden="1" customHeight="1" spans="1:2">
      <c r="A711" s="240" t="s">
        <v>76</v>
      </c>
      <c r="B711" s="241"/>
    </row>
    <row r="712" s="232" customFormat="1" hidden="1" customHeight="1" spans="1:2">
      <c r="A712" s="240" t="s">
        <v>77</v>
      </c>
      <c r="B712" s="241"/>
    </row>
    <row r="713" s="232" customFormat="1" customHeight="1" spans="1:2">
      <c r="A713" s="240" t="s">
        <v>586</v>
      </c>
      <c r="B713" s="241">
        <v>50</v>
      </c>
    </row>
    <row r="714" s="232" customFormat="1" hidden="1" customHeight="1" spans="1:2">
      <c r="A714" s="240" t="s">
        <v>587</v>
      </c>
      <c r="B714" s="241"/>
    </row>
    <row r="715" s="232" customFormat="1" hidden="1" customHeight="1" spans="1:2">
      <c r="A715" s="240" t="s">
        <v>84</v>
      </c>
      <c r="B715" s="241"/>
    </row>
    <row r="716" s="232" customFormat="1" hidden="1" customHeight="1" spans="1:2">
      <c r="A716" s="240" t="s">
        <v>588</v>
      </c>
      <c r="B716" s="241"/>
    </row>
    <row r="717" s="232" customFormat="1" hidden="1" customHeight="1" spans="1:2">
      <c r="A717" s="240" t="s">
        <v>589</v>
      </c>
      <c r="B717" s="241">
        <f>SUM(B718:B719)</f>
        <v>0</v>
      </c>
    </row>
    <row r="718" s="232" customFormat="1" hidden="1" customHeight="1" spans="1:2">
      <c r="A718" s="240" t="s">
        <v>566</v>
      </c>
      <c r="B718" s="241"/>
    </row>
    <row r="719" s="232" customFormat="1" hidden="1" customHeight="1" spans="1:2">
      <c r="A719" s="240" t="s">
        <v>590</v>
      </c>
      <c r="B719" s="241"/>
    </row>
    <row r="720" s="232" customFormat="1" customHeight="1" spans="1:2">
      <c r="A720" s="240" t="s">
        <v>591</v>
      </c>
      <c r="B720" s="241">
        <f>SUM(B721)</f>
        <v>28.2</v>
      </c>
    </row>
    <row r="721" s="232" customFormat="1" customHeight="1" spans="1:2">
      <c r="A721" s="240" t="s">
        <v>592</v>
      </c>
      <c r="B721" s="241">
        <v>28.2</v>
      </c>
    </row>
    <row r="722" s="232" customFormat="1" hidden="1" customHeight="1" spans="1:2">
      <c r="A722" s="240" t="s">
        <v>593</v>
      </c>
      <c r="B722" s="241"/>
    </row>
    <row r="723" s="232" customFormat="1" hidden="1" customHeight="1" spans="1:2">
      <c r="A723" s="240" t="s">
        <v>594</v>
      </c>
      <c r="B723" s="241"/>
    </row>
    <row r="724" s="232" customFormat="1" hidden="1" customHeight="1" spans="1:2">
      <c r="A724" s="240" t="s">
        <v>595</v>
      </c>
      <c r="B724" s="241"/>
    </row>
    <row r="725" s="232" customFormat="1" hidden="1" customHeight="1" spans="1:2">
      <c r="A725" s="240" t="s">
        <v>596</v>
      </c>
      <c r="B725" s="241"/>
    </row>
    <row r="726" s="232" customFormat="1" hidden="1" customHeight="1" spans="1:2">
      <c r="A726" s="240" t="s">
        <v>597</v>
      </c>
      <c r="B726" s="241"/>
    </row>
    <row r="727" s="232" customFormat="1" hidden="1" customHeight="1" spans="1:2">
      <c r="A727" s="240" t="s">
        <v>598</v>
      </c>
      <c r="B727" s="241"/>
    </row>
    <row r="728" s="232" customFormat="1" hidden="1" customHeight="1" spans="1:2">
      <c r="A728" s="240" t="s">
        <v>599</v>
      </c>
      <c r="B728" s="241"/>
    </row>
    <row r="729" s="232" customFormat="1" hidden="1" customHeight="1" spans="1:2">
      <c r="A729" s="240" t="s">
        <v>600</v>
      </c>
      <c r="B729" s="241"/>
    </row>
    <row r="730" s="232" customFormat="1" hidden="1" customHeight="1" spans="1:2">
      <c r="A730" s="240" t="s">
        <v>601</v>
      </c>
      <c r="B730" s="241"/>
    </row>
    <row r="731" s="232" customFormat="1" hidden="1" customHeight="1" spans="1:2">
      <c r="A731" s="240" t="s">
        <v>597</v>
      </c>
      <c r="B731" s="241"/>
    </row>
    <row r="732" s="232" customFormat="1" hidden="1" customHeight="1" spans="1:2">
      <c r="A732" s="240" t="s">
        <v>602</v>
      </c>
      <c r="B732" s="241"/>
    </row>
    <row r="733" s="232" customFormat="1" hidden="1" customHeight="1" spans="1:2">
      <c r="A733" s="240" t="s">
        <v>603</v>
      </c>
      <c r="B733" s="241"/>
    </row>
    <row r="734" s="232" customFormat="1" hidden="1" customHeight="1" spans="1:2">
      <c r="A734" s="240" t="s">
        <v>604</v>
      </c>
      <c r="B734" s="241"/>
    </row>
    <row r="735" s="232" customFormat="1" hidden="1" customHeight="1" spans="1:2">
      <c r="A735" s="240" t="s">
        <v>605</v>
      </c>
      <c r="B735" s="241"/>
    </row>
    <row r="736" s="232" customFormat="1" hidden="1" customHeight="1" spans="1:2">
      <c r="A736" s="240" t="s">
        <v>606</v>
      </c>
      <c r="B736" s="241"/>
    </row>
    <row r="737" s="232" customFormat="1" hidden="1" customHeight="1" spans="1:2">
      <c r="A737" s="240" t="s">
        <v>607</v>
      </c>
      <c r="B737" s="241"/>
    </row>
    <row r="738" s="232" customFormat="1" hidden="1" customHeight="1" spans="1:2">
      <c r="A738" s="240" t="s">
        <v>608</v>
      </c>
      <c r="B738" s="241"/>
    </row>
    <row r="739" s="232" customFormat="1" hidden="1" customHeight="1" spans="1:2">
      <c r="A739" s="240" t="s">
        <v>609</v>
      </c>
      <c r="B739" s="241"/>
    </row>
    <row r="740" s="232" customFormat="1" hidden="1" customHeight="1" spans="1:2">
      <c r="A740" s="240" t="s">
        <v>610</v>
      </c>
      <c r="B740" s="241"/>
    </row>
    <row r="741" s="232" customFormat="1" hidden="1" customHeight="1" spans="1:2">
      <c r="A741" s="240" t="s">
        <v>611</v>
      </c>
      <c r="B741" s="241"/>
    </row>
    <row r="742" s="232" customFormat="1" hidden="1" customHeight="1" spans="1:2">
      <c r="A742" s="240" t="s">
        <v>612</v>
      </c>
      <c r="B742" s="241"/>
    </row>
    <row r="743" s="232" customFormat="1" hidden="1" customHeight="1" spans="1:2">
      <c r="A743" s="240" t="s">
        <v>613</v>
      </c>
      <c r="B743" s="241"/>
    </row>
    <row r="744" s="232" customFormat="1" hidden="1" customHeight="1" spans="1:2">
      <c r="A744" s="240" t="s">
        <v>614</v>
      </c>
      <c r="B744" s="241"/>
    </row>
    <row r="745" s="232" customFormat="1" hidden="1" customHeight="1" spans="1:2">
      <c r="A745" s="240" t="s">
        <v>615</v>
      </c>
      <c r="B745" s="241"/>
    </row>
    <row r="746" s="232" customFormat="1" hidden="1" customHeight="1" spans="1:2">
      <c r="A746" s="240" t="s">
        <v>616</v>
      </c>
      <c r="B746" s="241"/>
    </row>
    <row r="747" s="232" customFormat="1" hidden="1" customHeight="1" spans="1:2">
      <c r="A747" s="240" t="s">
        <v>617</v>
      </c>
      <c r="B747" s="241"/>
    </row>
    <row r="748" s="232" customFormat="1" hidden="1" customHeight="1" spans="1:2">
      <c r="A748" s="240" t="s">
        <v>618</v>
      </c>
      <c r="B748" s="241"/>
    </row>
    <row r="749" s="232" customFormat="1" hidden="1" customHeight="1" spans="1:2">
      <c r="A749" s="240" t="s">
        <v>619</v>
      </c>
      <c r="B749" s="241"/>
    </row>
    <row r="750" s="232" customFormat="1" hidden="1" customHeight="1" spans="1:2">
      <c r="A750" s="240" t="s">
        <v>620</v>
      </c>
      <c r="B750" s="241"/>
    </row>
    <row r="751" s="232" customFormat="1" hidden="1" customHeight="1" spans="1:2">
      <c r="A751" s="240" t="s">
        <v>621</v>
      </c>
      <c r="B751" s="241"/>
    </row>
    <row r="752" s="232" customFormat="1" hidden="1" customHeight="1" spans="1:2">
      <c r="A752" s="240" t="s">
        <v>622</v>
      </c>
      <c r="B752" s="241"/>
    </row>
    <row r="753" s="232" customFormat="1" hidden="1" customHeight="1" spans="1:2">
      <c r="A753" s="240" t="s">
        <v>619</v>
      </c>
      <c r="B753" s="241"/>
    </row>
    <row r="754" s="232" customFormat="1" hidden="1" customHeight="1" spans="1:2">
      <c r="A754" s="240" t="s">
        <v>623</v>
      </c>
      <c r="B754" s="241"/>
    </row>
    <row r="755" s="232" customFormat="1" hidden="1" customHeight="1" spans="1:2">
      <c r="A755" s="240" t="s">
        <v>624</v>
      </c>
      <c r="B755" s="241"/>
    </row>
    <row r="756" s="232" customFormat="1" hidden="1" customHeight="1" spans="1:2">
      <c r="A756" s="240" t="s">
        <v>625</v>
      </c>
      <c r="B756" s="241"/>
    </row>
    <row r="757" s="232" customFormat="1" hidden="1" customHeight="1" spans="1:2">
      <c r="A757" s="240" t="s">
        <v>626</v>
      </c>
      <c r="B757" s="241"/>
    </row>
    <row r="758" s="232" customFormat="1" hidden="1" customHeight="1" spans="1:2">
      <c r="A758" s="240" t="s">
        <v>627</v>
      </c>
      <c r="B758" s="241"/>
    </row>
    <row r="759" s="232" customFormat="1" hidden="1" customHeight="1" spans="1:2">
      <c r="A759" s="240" t="s">
        <v>628</v>
      </c>
      <c r="B759" s="241"/>
    </row>
    <row r="760" s="232" customFormat="1" hidden="1" customHeight="1" spans="1:2">
      <c r="A760" s="240" t="s">
        <v>629</v>
      </c>
      <c r="B760" s="241"/>
    </row>
    <row r="761" s="232" customFormat="1" hidden="1" customHeight="1" spans="1:2">
      <c r="A761" s="240" t="s">
        <v>630</v>
      </c>
      <c r="B761" s="241"/>
    </row>
    <row r="762" s="232" customFormat="1" hidden="1" customHeight="1" spans="1:2">
      <c r="A762" s="240" t="s">
        <v>621</v>
      </c>
      <c r="B762" s="241"/>
    </row>
    <row r="763" s="232" customFormat="1" hidden="1" customHeight="1" spans="1:2">
      <c r="A763" s="240" t="s">
        <v>622</v>
      </c>
      <c r="B763" s="241"/>
    </row>
    <row r="764" s="232" customFormat="1" hidden="1" customHeight="1" spans="1:2">
      <c r="A764" s="240" t="s">
        <v>619</v>
      </c>
      <c r="B764" s="241"/>
    </row>
    <row r="765" s="232" customFormat="1" hidden="1" customHeight="1" spans="1:2">
      <c r="A765" s="240" t="s">
        <v>623</v>
      </c>
      <c r="B765" s="241"/>
    </row>
    <row r="766" s="232" customFormat="1" hidden="1" customHeight="1" spans="1:2">
      <c r="A766" s="240" t="s">
        <v>631</v>
      </c>
      <c r="B766" s="241"/>
    </row>
    <row r="767" s="232" customFormat="1" customHeight="1" spans="1:2">
      <c r="A767" s="240" t="s">
        <v>632</v>
      </c>
      <c r="B767" s="241">
        <f>SUM(B768,B773,B786,B790,B802,B805,B809,B814,B818,B822,B825,B834,B836)</f>
        <v>25426.83</v>
      </c>
    </row>
    <row r="768" s="232" customFormat="1" customHeight="1" spans="1:2">
      <c r="A768" s="240" t="s">
        <v>633</v>
      </c>
      <c r="B768" s="241">
        <f>SUM(B769:B772)</f>
        <v>5524.99</v>
      </c>
    </row>
    <row r="769" s="232" customFormat="1" customHeight="1" spans="1:2">
      <c r="A769" s="240" t="s">
        <v>75</v>
      </c>
      <c r="B769" s="241">
        <v>1007.79</v>
      </c>
    </row>
    <row r="770" s="232" customFormat="1" hidden="1" customHeight="1" spans="1:2">
      <c r="A770" s="240" t="s">
        <v>76</v>
      </c>
      <c r="B770" s="241"/>
    </row>
    <row r="771" s="232" customFormat="1" hidden="1" customHeight="1" spans="1:2">
      <c r="A771" s="240" t="s">
        <v>77</v>
      </c>
      <c r="B771" s="241"/>
    </row>
    <row r="772" s="232" customFormat="1" customHeight="1" spans="1:2">
      <c r="A772" s="240" t="s">
        <v>634</v>
      </c>
      <c r="B772" s="241">
        <v>4517.2</v>
      </c>
    </row>
    <row r="773" s="232" customFormat="1" customHeight="1" spans="1:2">
      <c r="A773" s="240" t="s">
        <v>635</v>
      </c>
      <c r="B773" s="241">
        <f>SUM(B774:B785)</f>
        <v>692</v>
      </c>
    </row>
    <row r="774" s="232" customFormat="1" customHeight="1" spans="1:2">
      <c r="A774" s="240" t="s">
        <v>636</v>
      </c>
      <c r="B774" s="241">
        <v>692</v>
      </c>
    </row>
    <row r="775" s="232" customFormat="1" hidden="1" customHeight="1" spans="1:2">
      <c r="A775" s="240" t="s">
        <v>637</v>
      </c>
      <c r="B775" s="241"/>
    </row>
    <row r="776" s="232" customFormat="1" hidden="1" customHeight="1" spans="1:2">
      <c r="A776" s="240" t="s">
        <v>638</v>
      </c>
      <c r="B776" s="241"/>
    </row>
    <row r="777" s="232" customFormat="1" hidden="1" customHeight="1" spans="1:2">
      <c r="A777" s="240" t="s">
        <v>639</v>
      </c>
      <c r="B777" s="241"/>
    </row>
    <row r="778" s="232" customFormat="1" hidden="1" customHeight="1" spans="1:2">
      <c r="A778" s="240" t="s">
        <v>640</v>
      </c>
      <c r="B778" s="241"/>
    </row>
    <row r="779" s="232" customFormat="1" hidden="1" customHeight="1" spans="1:2">
      <c r="A779" s="240" t="s">
        <v>641</v>
      </c>
      <c r="B779" s="241"/>
    </row>
    <row r="780" s="232" customFormat="1" hidden="1" customHeight="1" spans="1:2">
      <c r="A780" s="240" t="s">
        <v>642</v>
      </c>
      <c r="B780" s="241"/>
    </row>
    <row r="781" s="232" customFormat="1" hidden="1" customHeight="1" spans="1:2">
      <c r="A781" s="240" t="s">
        <v>643</v>
      </c>
      <c r="B781" s="241"/>
    </row>
    <row r="782" s="232" customFormat="1" hidden="1" customHeight="1" spans="1:2">
      <c r="A782" s="240" t="s">
        <v>644</v>
      </c>
      <c r="B782" s="241"/>
    </row>
    <row r="783" s="232" customFormat="1" hidden="1" customHeight="1" spans="1:2">
      <c r="A783" s="240" t="s">
        <v>645</v>
      </c>
      <c r="B783" s="241"/>
    </row>
    <row r="784" s="232" customFormat="1" hidden="1" customHeight="1" spans="1:2">
      <c r="A784" s="240" t="s">
        <v>646</v>
      </c>
      <c r="B784" s="241"/>
    </row>
    <row r="785" s="232" customFormat="1" hidden="1" customHeight="1" spans="1:2">
      <c r="A785" s="240" t="s">
        <v>647</v>
      </c>
      <c r="B785" s="241"/>
    </row>
    <row r="786" s="232" customFormat="1" customHeight="1" spans="1:2">
      <c r="A786" s="240" t="s">
        <v>648</v>
      </c>
      <c r="B786" s="241">
        <f>SUM(B787:B789)</f>
        <v>2836.74</v>
      </c>
    </row>
    <row r="787" s="232" customFormat="1" hidden="1" customHeight="1" spans="1:2">
      <c r="A787" s="240" t="s">
        <v>649</v>
      </c>
      <c r="B787" s="241"/>
    </row>
    <row r="788" s="232" customFormat="1" customHeight="1" spans="1:2">
      <c r="A788" s="240" t="s">
        <v>650</v>
      </c>
      <c r="B788" s="241">
        <v>31.74</v>
      </c>
    </row>
    <row r="789" s="232" customFormat="1" customHeight="1" spans="1:2">
      <c r="A789" s="240" t="s">
        <v>651</v>
      </c>
      <c r="B789" s="241">
        <v>2805</v>
      </c>
    </row>
    <row r="790" s="232" customFormat="1" customHeight="1" spans="1:2">
      <c r="A790" s="240" t="s">
        <v>652</v>
      </c>
      <c r="B790" s="241">
        <f>SUM(B791:B801)</f>
        <v>2181.58</v>
      </c>
    </row>
    <row r="791" s="232" customFormat="1" customHeight="1" spans="1:2">
      <c r="A791" s="240" t="s">
        <v>653</v>
      </c>
      <c r="B791" s="241">
        <v>825.31</v>
      </c>
    </row>
    <row r="792" s="232" customFormat="1" customHeight="1" spans="1:2">
      <c r="A792" s="240" t="s">
        <v>654</v>
      </c>
      <c r="B792" s="241">
        <v>612.04</v>
      </c>
    </row>
    <row r="793" s="232" customFormat="1" customHeight="1" spans="1:2">
      <c r="A793" s="240" t="s">
        <v>655</v>
      </c>
      <c r="B793" s="241">
        <v>656.23</v>
      </c>
    </row>
    <row r="794" s="232" customFormat="1" hidden="1" customHeight="1" spans="1:2">
      <c r="A794" s="240" t="s">
        <v>656</v>
      </c>
      <c r="B794" s="241"/>
    </row>
    <row r="795" s="232" customFormat="1" hidden="1" customHeight="1" spans="1:2">
      <c r="A795" s="240" t="s">
        <v>657</v>
      </c>
      <c r="B795" s="241"/>
    </row>
    <row r="796" s="232" customFormat="1" hidden="1" customHeight="1" spans="1:2">
      <c r="A796" s="240" t="s">
        <v>658</v>
      </c>
      <c r="B796" s="241"/>
    </row>
    <row r="797" s="232" customFormat="1" hidden="1" customHeight="1" spans="1:2">
      <c r="A797" s="240" t="s">
        <v>659</v>
      </c>
      <c r="B797" s="241"/>
    </row>
    <row r="798" s="232" customFormat="1" customHeight="1" spans="1:2">
      <c r="A798" s="240" t="s">
        <v>660</v>
      </c>
      <c r="B798" s="241">
        <v>30</v>
      </c>
    </row>
    <row r="799" s="232" customFormat="1" hidden="1" customHeight="1" spans="1:2">
      <c r="A799" s="240" t="s">
        <v>661</v>
      </c>
      <c r="B799" s="241"/>
    </row>
    <row r="800" s="232" customFormat="1" customHeight="1" spans="1:2">
      <c r="A800" s="240" t="s">
        <v>662</v>
      </c>
      <c r="B800" s="241">
        <v>22</v>
      </c>
    </row>
    <row r="801" s="232" customFormat="1" customHeight="1" spans="1:2">
      <c r="A801" s="240" t="s">
        <v>663</v>
      </c>
      <c r="B801" s="241">
        <v>36</v>
      </c>
    </row>
    <row r="802" s="232" customFormat="1" customHeight="1" spans="1:2">
      <c r="A802" s="240" t="s">
        <v>664</v>
      </c>
      <c r="B802" s="241">
        <f>SUM(B803:B804)</f>
        <v>5</v>
      </c>
    </row>
    <row r="803" s="232" customFormat="1" customHeight="1" spans="1:2">
      <c r="A803" s="240" t="s">
        <v>665</v>
      </c>
      <c r="B803" s="241">
        <v>5</v>
      </c>
    </row>
    <row r="804" s="232" customFormat="1" hidden="1" customHeight="1" spans="1:2">
      <c r="A804" s="240" t="s">
        <v>666</v>
      </c>
      <c r="B804" s="241"/>
    </row>
    <row r="805" s="232" customFormat="1" hidden="1" customHeight="1" spans="1:2">
      <c r="A805" s="240" t="s">
        <v>667</v>
      </c>
      <c r="B805" s="241">
        <f>SUM(B806:B808)</f>
        <v>0</v>
      </c>
    </row>
    <row r="806" s="232" customFormat="1" hidden="1" customHeight="1" spans="1:2">
      <c r="A806" s="240" t="s">
        <v>668</v>
      </c>
      <c r="B806" s="241"/>
    </row>
    <row r="807" s="232" customFormat="1" hidden="1" customHeight="1" spans="1:2">
      <c r="A807" s="240" t="s">
        <v>669</v>
      </c>
      <c r="B807" s="241"/>
    </row>
    <row r="808" s="232" customFormat="1" hidden="1" customHeight="1" spans="1:2">
      <c r="A808" s="240" t="s">
        <v>670</v>
      </c>
      <c r="B808" s="241"/>
    </row>
    <row r="809" s="232" customFormat="1" customHeight="1" spans="1:2">
      <c r="A809" s="240" t="s">
        <v>671</v>
      </c>
      <c r="B809" s="241">
        <f>SUM(B810:B813)</f>
        <v>14136.52</v>
      </c>
    </row>
    <row r="810" s="232" customFormat="1" customHeight="1" spans="1:2">
      <c r="A810" s="240" t="s">
        <v>672</v>
      </c>
      <c r="B810" s="241">
        <v>3902.81</v>
      </c>
    </row>
    <row r="811" s="232" customFormat="1" customHeight="1" spans="1:2">
      <c r="A811" s="240" t="s">
        <v>673</v>
      </c>
      <c r="B811" s="241">
        <v>10233.71</v>
      </c>
    </row>
    <row r="812" s="232" customFormat="1" hidden="1" customHeight="1" spans="1:2">
      <c r="A812" s="240" t="s">
        <v>674</v>
      </c>
      <c r="B812" s="241"/>
    </row>
    <row r="813" s="232" customFormat="1" hidden="1" customHeight="1" spans="1:2">
      <c r="A813" s="240" t="s">
        <v>675</v>
      </c>
      <c r="B813" s="241"/>
    </row>
    <row r="814" s="232" customFormat="1" hidden="1" customHeight="1" spans="1:2">
      <c r="A814" s="240" t="s">
        <v>676</v>
      </c>
      <c r="B814" s="241">
        <f>SUM(B815:B817)</f>
        <v>0</v>
      </c>
    </row>
    <row r="815" s="232" customFormat="1" hidden="1" customHeight="1" spans="1:2">
      <c r="A815" s="240" t="s">
        <v>677</v>
      </c>
      <c r="B815" s="241"/>
    </row>
    <row r="816" s="232" customFormat="1" hidden="1" customHeight="1" spans="1:2">
      <c r="A816" s="240" t="s">
        <v>678</v>
      </c>
      <c r="B816" s="241"/>
    </row>
    <row r="817" s="232" customFormat="1" hidden="1" customHeight="1" spans="1:2">
      <c r="A817" s="240" t="s">
        <v>679</v>
      </c>
      <c r="B817" s="241"/>
    </row>
    <row r="818" s="232" customFormat="1" hidden="1" customHeight="1" spans="1:2">
      <c r="A818" s="240" t="s">
        <v>680</v>
      </c>
      <c r="B818" s="241">
        <f>SUM(B819:B821)</f>
        <v>0</v>
      </c>
    </row>
    <row r="819" s="232" customFormat="1" hidden="1" customHeight="1" spans="1:2">
      <c r="A819" s="240" t="s">
        <v>681</v>
      </c>
      <c r="B819" s="241"/>
    </row>
    <row r="820" s="232" customFormat="1" hidden="1" customHeight="1" spans="1:2">
      <c r="A820" s="240" t="s">
        <v>682</v>
      </c>
      <c r="B820" s="241"/>
    </row>
    <row r="821" s="232" customFormat="1" hidden="1" customHeight="1" spans="1:2">
      <c r="A821" s="240" t="s">
        <v>683</v>
      </c>
      <c r="B821" s="241"/>
    </row>
    <row r="822" s="232" customFormat="1" hidden="1" customHeight="1" spans="1:2">
      <c r="A822" s="240" t="s">
        <v>684</v>
      </c>
      <c r="B822" s="241">
        <f>SUM(B823:B824)</f>
        <v>0</v>
      </c>
    </row>
    <row r="823" s="232" customFormat="1" hidden="1" customHeight="1" spans="1:2">
      <c r="A823" s="240" t="s">
        <v>685</v>
      </c>
      <c r="B823" s="241"/>
    </row>
    <row r="824" s="232" customFormat="1" hidden="1" customHeight="1" spans="1:2">
      <c r="A824" s="240" t="s">
        <v>686</v>
      </c>
      <c r="B824" s="241"/>
    </row>
    <row r="825" s="232" customFormat="1" hidden="1" customHeight="1" spans="1:2">
      <c r="A825" s="240" t="s">
        <v>687</v>
      </c>
      <c r="B825" s="241">
        <f>SUM(B826:B833)</f>
        <v>0</v>
      </c>
    </row>
    <row r="826" s="232" customFormat="1" hidden="1" customHeight="1" spans="1:2">
      <c r="A826" s="240" t="s">
        <v>75</v>
      </c>
      <c r="B826" s="241"/>
    </row>
    <row r="827" s="232" customFormat="1" hidden="1" customHeight="1" spans="1:2">
      <c r="A827" s="240" t="s">
        <v>76</v>
      </c>
      <c r="B827" s="241"/>
    </row>
    <row r="828" s="232" customFormat="1" hidden="1" customHeight="1" spans="1:2">
      <c r="A828" s="240" t="s">
        <v>77</v>
      </c>
      <c r="B828" s="241"/>
    </row>
    <row r="829" s="232" customFormat="1" hidden="1" customHeight="1" spans="1:2">
      <c r="A829" s="240" t="s">
        <v>117</v>
      </c>
      <c r="B829" s="241"/>
    </row>
    <row r="830" s="232" customFormat="1" hidden="1" customHeight="1" spans="1:2">
      <c r="A830" s="240" t="s">
        <v>688</v>
      </c>
      <c r="B830" s="241"/>
    </row>
    <row r="831" s="232" customFormat="1" hidden="1" customHeight="1" spans="1:2">
      <c r="A831" s="240" t="s">
        <v>689</v>
      </c>
      <c r="B831" s="241"/>
    </row>
    <row r="832" s="232" customFormat="1" hidden="1" customHeight="1" spans="1:2">
      <c r="A832" s="240" t="s">
        <v>84</v>
      </c>
      <c r="B832" s="241"/>
    </row>
    <row r="833" s="232" customFormat="1" hidden="1" customHeight="1" spans="1:2">
      <c r="A833" s="240" t="s">
        <v>690</v>
      </c>
      <c r="B833" s="241"/>
    </row>
    <row r="834" s="232" customFormat="1" hidden="1" customHeight="1" spans="1:2">
      <c r="A834" s="240" t="s">
        <v>691</v>
      </c>
      <c r="B834" s="241">
        <f>SUM(B835)</f>
        <v>0</v>
      </c>
    </row>
    <row r="835" s="232" customFormat="1" hidden="1" customHeight="1" spans="1:2">
      <c r="A835" s="240" t="s">
        <v>692</v>
      </c>
      <c r="B835" s="241"/>
    </row>
    <row r="836" s="232" customFormat="1" customHeight="1" spans="1:2">
      <c r="A836" s="240" t="s">
        <v>693</v>
      </c>
      <c r="B836" s="241">
        <f>SUM(B837)</f>
        <v>50</v>
      </c>
    </row>
    <row r="837" s="232" customFormat="1" customHeight="1" spans="1:2">
      <c r="A837" s="240" t="s">
        <v>694</v>
      </c>
      <c r="B837" s="241">
        <v>50</v>
      </c>
    </row>
    <row r="838" s="232" customFormat="1" customHeight="1" spans="1:2">
      <c r="A838" s="240" t="s">
        <v>695</v>
      </c>
      <c r="B838" s="241">
        <f>SUM(B839,B848,B852,B860,B866,B873,B879,B882,B885,B887,B889,B895,B897,B899,B914,B919,B924)</f>
        <v>242.98</v>
      </c>
    </row>
    <row r="839" s="232" customFormat="1" customHeight="1" spans="1:2">
      <c r="A839" s="240" t="s">
        <v>696</v>
      </c>
      <c r="B839" s="241">
        <f>SUM(B840:B847)</f>
        <v>82.98</v>
      </c>
    </row>
    <row r="840" s="232" customFormat="1" hidden="1" customHeight="1" spans="1:2">
      <c r="A840" s="240" t="s">
        <v>75</v>
      </c>
      <c r="B840" s="241"/>
    </row>
    <row r="841" s="232" customFormat="1" hidden="1" customHeight="1" spans="1:2">
      <c r="A841" s="240" t="s">
        <v>76</v>
      </c>
      <c r="B841" s="241"/>
    </row>
    <row r="842" s="232" customFormat="1" hidden="1" customHeight="1" spans="1:2">
      <c r="A842" s="240" t="s">
        <v>77</v>
      </c>
      <c r="B842" s="241"/>
    </row>
    <row r="843" s="232" customFormat="1" hidden="1" customHeight="1" spans="1:2">
      <c r="A843" s="240" t="s">
        <v>697</v>
      </c>
      <c r="B843" s="241"/>
    </row>
    <row r="844" s="232" customFormat="1" hidden="1" customHeight="1" spans="1:2">
      <c r="A844" s="240" t="s">
        <v>698</v>
      </c>
      <c r="B844" s="241"/>
    </row>
    <row r="845" s="232" customFormat="1" hidden="1" customHeight="1" spans="1:2">
      <c r="A845" s="240" t="s">
        <v>699</v>
      </c>
      <c r="B845" s="241"/>
    </row>
    <row r="846" s="232" customFormat="1" hidden="1" customHeight="1" spans="1:2">
      <c r="A846" s="240" t="s">
        <v>700</v>
      </c>
      <c r="B846" s="241"/>
    </row>
    <row r="847" s="232" customFormat="1" customHeight="1" spans="1:2">
      <c r="A847" s="240" t="s">
        <v>701</v>
      </c>
      <c r="B847" s="241">
        <v>82.98</v>
      </c>
    </row>
    <row r="848" s="232" customFormat="1" hidden="1" customHeight="1" spans="1:2">
      <c r="A848" s="240" t="s">
        <v>702</v>
      </c>
      <c r="B848" s="241">
        <f>SUM(B849:B851)</f>
        <v>0</v>
      </c>
    </row>
    <row r="849" s="232" customFormat="1" hidden="1" customHeight="1" spans="1:2">
      <c r="A849" s="240" t="s">
        <v>703</v>
      </c>
      <c r="B849" s="241"/>
    </row>
    <row r="850" s="232" customFormat="1" hidden="1" customHeight="1" spans="1:2">
      <c r="A850" s="240" t="s">
        <v>704</v>
      </c>
      <c r="B850" s="241"/>
    </row>
    <row r="851" s="232" customFormat="1" hidden="1" customHeight="1" spans="1:2">
      <c r="A851" s="240" t="s">
        <v>705</v>
      </c>
      <c r="B851" s="241"/>
    </row>
    <row r="852" s="232" customFormat="1" customHeight="1" spans="1:2">
      <c r="A852" s="240" t="s">
        <v>706</v>
      </c>
      <c r="B852" s="241">
        <f>SUM(B853:B859)</f>
        <v>160</v>
      </c>
    </row>
    <row r="853" s="232" customFormat="1" hidden="1" customHeight="1" spans="1:2">
      <c r="A853" s="240" t="s">
        <v>707</v>
      </c>
      <c r="B853" s="241"/>
    </row>
    <row r="854" s="232" customFormat="1" hidden="1" customHeight="1" spans="1:2">
      <c r="A854" s="240" t="s">
        <v>708</v>
      </c>
      <c r="B854" s="241"/>
    </row>
    <row r="855" s="232" customFormat="1" hidden="1" customHeight="1" spans="1:2">
      <c r="A855" s="240" t="s">
        <v>709</v>
      </c>
      <c r="B855" s="241"/>
    </row>
    <row r="856" s="232" customFormat="1" hidden="1" customHeight="1" spans="1:2">
      <c r="A856" s="240" t="s">
        <v>710</v>
      </c>
      <c r="B856" s="241"/>
    </row>
    <row r="857" s="232" customFormat="1" hidden="1" customHeight="1" spans="1:2">
      <c r="A857" s="240" t="s">
        <v>711</v>
      </c>
      <c r="B857" s="241"/>
    </row>
    <row r="858" s="232" customFormat="1" hidden="1" customHeight="1" spans="1:2">
      <c r="A858" s="240" t="s">
        <v>712</v>
      </c>
      <c r="B858" s="241"/>
    </row>
    <row r="859" s="232" customFormat="1" customHeight="1" spans="1:2">
      <c r="A859" s="240" t="s">
        <v>713</v>
      </c>
      <c r="B859" s="241">
        <v>160</v>
      </c>
    </row>
    <row r="860" s="232" customFormat="1" hidden="1" customHeight="1" spans="1:2">
      <c r="A860" s="240" t="s">
        <v>714</v>
      </c>
      <c r="B860" s="241">
        <f>SUM(B861:B865)</f>
        <v>0</v>
      </c>
    </row>
    <row r="861" s="232" customFormat="1" hidden="1" customHeight="1" spans="1:2">
      <c r="A861" s="240" t="s">
        <v>715</v>
      </c>
      <c r="B861" s="241"/>
    </row>
    <row r="862" s="232" customFormat="1" hidden="1" customHeight="1" spans="1:2">
      <c r="A862" s="240" t="s">
        <v>716</v>
      </c>
      <c r="B862" s="241"/>
    </row>
    <row r="863" s="232" customFormat="1" hidden="1" customHeight="1" spans="1:2">
      <c r="A863" s="240" t="s">
        <v>717</v>
      </c>
      <c r="B863" s="241"/>
    </row>
    <row r="864" s="232" customFormat="1" hidden="1" customHeight="1" spans="1:2">
      <c r="A864" s="240" t="s">
        <v>718</v>
      </c>
      <c r="B864" s="241"/>
    </row>
    <row r="865" s="232" customFormat="1" hidden="1" customHeight="1" spans="1:2">
      <c r="A865" s="240" t="s">
        <v>719</v>
      </c>
      <c r="B865" s="241"/>
    </row>
    <row r="866" s="232" customFormat="1" hidden="1" customHeight="1" spans="1:2">
      <c r="A866" s="240" t="s">
        <v>720</v>
      </c>
      <c r="B866" s="241">
        <f>SUM(B867:B872)</f>
        <v>0</v>
      </c>
    </row>
    <row r="867" s="232" customFormat="1" hidden="1" customHeight="1" spans="1:2">
      <c r="A867" s="240" t="s">
        <v>721</v>
      </c>
      <c r="B867" s="241"/>
    </row>
    <row r="868" s="232" customFormat="1" hidden="1" customHeight="1" spans="1:2">
      <c r="A868" s="240" t="s">
        <v>722</v>
      </c>
      <c r="B868" s="241"/>
    </row>
    <row r="869" s="232" customFormat="1" hidden="1" customHeight="1" spans="1:2">
      <c r="A869" s="240" t="s">
        <v>723</v>
      </c>
      <c r="B869" s="241"/>
    </row>
    <row r="870" s="232" customFormat="1" hidden="1" customHeight="1" spans="1:2">
      <c r="A870" s="240" t="s">
        <v>724</v>
      </c>
      <c r="B870" s="241"/>
    </row>
    <row r="871" s="232" customFormat="1" hidden="1" customHeight="1" spans="1:2">
      <c r="A871" s="240" t="s">
        <v>725</v>
      </c>
      <c r="B871" s="241"/>
    </row>
    <row r="872" s="232" customFormat="1" hidden="1" customHeight="1" spans="1:2">
      <c r="A872" s="240" t="s">
        <v>726</v>
      </c>
      <c r="B872" s="241"/>
    </row>
    <row r="873" s="232" customFormat="1" hidden="1" customHeight="1" spans="1:2">
      <c r="A873" s="240" t="s">
        <v>727</v>
      </c>
      <c r="B873" s="241">
        <f>SUM(B874:B878)</f>
        <v>0</v>
      </c>
    </row>
    <row r="874" s="232" customFormat="1" hidden="1" customHeight="1" spans="1:2">
      <c r="A874" s="240" t="s">
        <v>728</v>
      </c>
      <c r="B874" s="241"/>
    </row>
    <row r="875" s="232" customFormat="1" hidden="1" customHeight="1" spans="1:2">
      <c r="A875" s="240" t="s">
        <v>729</v>
      </c>
      <c r="B875" s="241"/>
    </row>
    <row r="876" s="232" customFormat="1" hidden="1" customHeight="1" spans="1:2">
      <c r="A876" s="240" t="s">
        <v>730</v>
      </c>
      <c r="B876" s="241"/>
    </row>
    <row r="877" s="232" customFormat="1" hidden="1" customHeight="1" spans="1:2">
      <c r="A877" s="240" t="s">
        <v>731</v>
      </c>
      <c r="B877" s="241"/>
    </row>
    <row r="878" s="232" customFormat="1" hidden="1" customHeight="1" spans="1:2">
      <c r="A878" s="240" t="s">
        <v>732</v>
      </c>
      <c r="B878" s="241"/>
    </row>
    <row r="879" s="232" customFormat="1" hidden="1" customHeight="1" spans="1:2">
      <c r="A879" s="240" t="s">
        <v>733</v>
      </c>
      <c r="B879" s="241">
        <f>SUM(B880:B881)</f>
        <v>0</v>
      </c>
    </row>
    <row r="880" s="232" customFormat="1" hidden="1" customHeight="1" spans="1:2">
      <c r="A880" s="240" t="s">
        <v>734</v>
      </c>
      <c r="B880" s="241"/>
    </row>
    <row r="881" s="232" customFormat="1" hidden="1" customHeight="1" spans="1:2">
      <c r="A881" s="240" t="s">
        <v>735</v>
      </c>
      <c r="B881" s="241"/>
    </row>
    <row r="882" s="232" customFormat="1" hidden="1" customHeight="1" spans="1:2">
      <c r="A882" s="240" t="s">
        <v>736</v>
      </c>
      <c r="B882" s="241">
        <f>SUM(B883:B884)</f>
        <v>0</v>
      </c>
    </row>
    <row r="883" s="232" customFormat="1" hidden="1" customHeight="1" spans="1:2">
      <c r="A883" s="240" t="s">
        <v>737</v>
      </c>
      <c r="B883" s="241"/>
    </row>
    <row r="884" s="232" customFormat="1" hidden="1" customHeight="1" spans="1:2">
      <c r="A884" s="240" t="s">
        <v>738</v>
      </c>
      <c r="B884" s="241"/>
    </row>
    <row r="885" s="232" customFormat="1" hidden="1" customHeight="1" spans="1:2">
      <c r="A885" s="240" t="s">
        <v>739</v>
      </c>
      <c r="B885" s="241">
        <f>SUM(B886)</f>
        <v>0</v>
      </c>
    </row>
    <row r="886" s="232" customFormat="1" hidden="1" customHeight="1" spans="1:2">
      <c r="A886" s="240" t="s">
        <v>740</v>
      </c>
      <c r="B886" s="241"/>
    </row>
    <row r="887" s="232" customFormat="1" hidden="1" customHeight="1" spans="1:2">
      <c r="A887" s="240" t="s">
        <v>741</v>
      </c>
      <c r="B887" s="241">
        <f>SUM(B888)</f>
        <v>0</v>
      </c>
    </row>
    <row r="888" s="232" customFormat="1" hidden="1" customHeight="1" spans="1:2">
      <c r="A888" s="240" t="s">
        <v>742</v>
      </c>
      <c r="B888" s="241"/>
    </row>
    <row r="889" s="232" customFormat="1" hidden="1" customHeight="1" spans="1:2">
      <c r="A889" s="240" t="s">
        <v>743</v>
      </c>
      <c r="B889" s="241">
        <f>SUM(B890:B894)</f>
        <v>0</v>
      </c>
    </row>
    <row r="890" s="232" customFormat="1" hidden="1" customHeight="1" spans="1:2">
      <c r="A890" s="240" t="s">
        <v>744</v>
      </c>
      <c r="B890" s="241"/>
    </row>
    <row r="891" s="232" customFormat="1" hidden="1" customHeight="1" spans="1:2">
      <c r="A891" s="240" t="s">
        <v>745</v>
      </c>
      <c r="B891" s="241"/>
    </row>
    <row r="892" s="232" customFormat="1" hidden="1" customHeight="1" spans="1:2">
      <c r="A892" s="240" t="s">
        <v>746</v>
      </c>
      <c r="B892" s="241"/>
    </row>
    <row r="893" s="232" customFormat="1" hidden="1" customHeight="1" spans="1:2">
      <c r="A893" s="240" t="s">
        <v>747</v>
      </c>
      <c r="B893" s="241"/>
    </row>
    <row r="894" s="232" customFormat="1" hidden="1" customHeight="1" spans="1:2">
      <c r="A894" s="240" t="s">
        <v>748</v>
      </c>
      <c r="B894" s="241"/>
    </row>
    <row r="895" s="232" customFormat="1" hidden="1" customHeight="1" spans="1:2">
      <c r="A895" s="240" t="s">
        <v>749</v>
      </c>
      <c r="B895" s="241">
        <f>SUM(B896)</f>
        <v>0</v>
      </c>
    </row>
    <row r="896" s="232" customFormat="1" hidden="1" customHeight="1" spans="1:2">
      <c r="A896" s="240" t="s">
        <v>750</v>
      </c>
      <c r="B896" s="241"/>
    </row>
    <row r="897" s="232" customFormat="1" hidden="1" customHeight="1" spans="1:2">
      <c r="A897" s="240" t="s">
        <v>751</v>
      </c>
      <c r="B897" s="241">
        <f>SUM(B898)</f>
        <v>0</v>
      </c>
    </row>
    <row r="898" s="232" customFormat="1" hidden="1" customHeight="1" spans="1:2">
      <c r="A898" s="240" t="s">
        <v>752</v>
      </c>
      <c r="B898" s="241"/>
    </row>
    <row r="899" s="232" customFormat="1" hidden="1" customHeight="1" spans="1:2">
      <c r="A899" s="240" t="s">
        <v>753</v>
      </c>
      <c r="B899" s="241">
        <f>SUM(B900:B913)</f>
        <v>0</v>
      </c>
    </row>
    <row r="900" s="232" customFormat="1" hidden="1" customHeight="1" spans="1:2">
      <c r="A900" s="240" t="s">
        <v>75</v>
      </c>
      <c r="B900" s="241"/>
    </row>
    <row r="901" s="232" customFormat="1" hidden="1" customHeight="1" spans="1:2">
      <c r="A901" s="240" t="s">
        <v>76</v>
      </c>
      <c r="B901" s="241"/>
    </row>
    <row r="902" s="232" customFormat="1" hidden="1" customHeight="1" spans="1:2">
      <c r="A902" s="240" t="s">
        <v>77</v>
      </c>
      <c r="B902" s="241"/>
    </row>
    <row r="903" s="232" customFormat="1" hidden="1" customHeight="1" spans="1:2">
      <c r="A903" s="240" t="s">
        <v>754</v>
      </c>
      <c r="B903" s="241"/>
    </row>
    <row r="904" s="232" customFormat="1" hidden="1" customHeight="1" spans="1:2">
      <c r="A904" s="240" t="s">
        <v>755</v>
      </c>
      <c r="B904" s="241"/>
    </row>
    <row r="905" s="232" customFormat="1" hidden="1" customHeight="1" spans="1:2">
      <c r="A905" s="240" t="s">
        <v>756</v>
      </c>
      <c r="B905" s="241"/>
    </row>
    <row r="906" s="232" customFormat="1" hidden="1" customHeight="1" spans="1:2">
      <c r="A906" s="240" t="s">
        <v>757</v>
      </c>
      <c r="B906" s="241"/>
    </row>
    <row r="907" s="232" customFormat="1" hidden="1" customHeight="1" spans="1:2">
      <c r="A907" s="240" t="s">
        <v>758</v>
      </c>
      <c r="B907" s="241"/>
    </row>
    <row r="908" s="232" customFormat="1" hidden="1" customHeight="1" spans="1:2">
      <c r="A908" s="240" t="s">
        <v>759</v>
      </c>
      <c r="B908" s="241"/>
    </row>
    <row r="909" s="232" customFormat="1" hidden="1" customHeight="1" spans="1:2">
      <c r="A909" s="240" t="s">
        <v>760</v>
      </c>
      <c r="B909" s="241"/>
    </row>
    <row r="910" s="232" customFormat="1" hidden="1" customHeight="1" spans="1:2">
      <c r="A910" s="240" t="s">
        <v>117</v>
      </c>
      <c r="B910" s="241"/>
    </row>
    <row r="911" s="232" customFormat="1" hidden="1" customHeight="1" spans="1:2">
      <c r="A911" s="240" t="s">
        <v>761</v>
      </c>
      <c r="B911" s="241"/>
    </row>
    <row r="912" s="232" customFormat="1" hidden="1" customHeight="1" spans="1:2">
      <c r="A912" s="240" t="s">
        <v>84</v>
      </c>
      <c r="B912" s="241"/>
    </row>
    <row r="913" s="232" customFormat="1" hidden="1" customHeight="1" spans="1:2">
      <c r="A913" s="240" t="s">
        <v>762</v>
      </c>
      <c r="B913" s="241"/>
    </row>
    <row r="914" s="232" customFormat="1" hidden="1" customHeight="1" spans="1:2">
      <c r="A914" s="240" t="s">
        <v>763</v>
      </c>
      <c r="B914" s="241">
        <f>SUM(B915:B918)</f>
        <v>0</v>
      </c>
    </row>
    <row r="915" s="232" customFormat="1" hidden="1" customHeight="1" spans="1:2">
      <c r="A915" s="240" t="s">
        <v>764</v>
      </c>
      <c r="B915" s="241"/>
    </row>
    <row r="916" s="232" customFormat="1" hidden="1" customHeight="1" spans="1:2">
      <c r="A916" s="240" t="s">
        <v>765</v>
      </c>
      <c r="B916" s="241"/>
    </row>
    <row r="917" s="232" customFormat="1" hidden="1" customHeight="1" spans="1:2">
      <c r="A917" s="240" t="s">
        <v>766</v>
      </c>
      <c r="B917" s="241"/>
    </row>
    <row r="918" s="232" customFormat="1" hidden="1" customHeight="1" spans="1:2">
      <c r="A918" s="240" t="s">
        <v>767</v>
      </c>
      <c r="B918" s="241"/>
    </row>
    <row r="919" s="232" customFormat="1" hidden="1" customHeight="1" spans="1:2">
      <c r="A919" s="240" t="s">
        <v>768</v>
      </c>
      <c r="B919" s="241">
        <f>SUM(B920:B923)</f>
        <v>0</v>
      </c>
    </row>
    <row r="920" s="232" customFormat="1" hidden="1" customHeight="1" spans="1:2">
      <c r="A920" s="240" t="s">
        <v>769</v>
      </c>
      <c r="B920" s="241"/>
    </row>
    <row r="921" s="232" customFormat="1" hidden="1" customHeight="1" spans="1:2">
      <c r="A921" s="240" t="s">
        <v>770</v>
      </c>
      <c r="B921" s="241"/>
    </row>
    <row r="922" s="232" customFormat="1" hidden="1" customHeight="1" spans="1:2">
      <c r="A922" s="240" t="s">
        <v>771</v>
      </c>
      <c r="B922" s="241"/>
    </row>
    <row r="923" s="232" customFormat="1" hidden="1" customHeight="1" spans="1:2">
      <c r="A923" s="240" t="s">
        <v>772</v>
      </c>
      <c r="B923" s="241"/>
    </row>
    <row r="924" s="232" customFormat="1" hidden="1" customHeight="1" spans="1:2">
      <c r="A924" s="240" t="s">
        <v>773</v>
      </c>
      <c r="B924" s="241">
        <f>SUM(B925)</f>
        <v>0</v>
      </c>
    </row>
    <row r="925" s="232" customFormat="1" hidden="1" customHeight="1" spans="1:2">
      <c r="A925" s="240" t="s">
        <v>774</v>
      </c>
      <c r="B925" s="241"/>
    </row>
    <row r="926" s="232" customFormat="1" customHeight="1" spans="1:2">
      <c r="A926" s="240" t="s">
        <v>775</v>
      </c>
      <c r="B926" s="241">
        <f>SUM(B927,B938,B940,B943,B945,B947,B960,B966,B970,B971,B977,B981,B985,B989,B995,B998)</f>
        <v>26124.27</v>
      </c>
    </row>
    <row r="927" s="232" customFormat="1" customHeight="1" spans="1:2">
      <c r="A927" s="240" t="s">
        <v>776</v>
      </c>
      <c r="B927" s="241">
        <f>SUM(B928:B937)</f>
        <v>2783.58</v>
      </c>
    </row>
    <row r="928" s="232" customFormat="1" customHeight="1" spans="1:2">
      <c r="A928" s="240" t="s">
        <v>75</v>
      </c>
      <c r="B928" s="241">
        <v>2289.78</v>
      </c>
    </row>
    <row r="929" s="232" customFormat="1" hidden="1" customHeight="1" spans="1:2">
      <c r="A929" s="240" t="s">
        <v>76</v>
      </c>
      <c r="B929" s="241"/>
    </row>
    <row r="930" s="232" customFormat="1" hidden="1" customHeight="1" spans="1:2">
      <c r="A930" s="240" t="s">
        <v>77</v>
      </c>
      <c r="B930" s="241"/>
    </row>
    <row r="931" s="232" customFormat="1" hidden="1" customHeight="1" spans="1:2">
      <c r="A931" s="240" t="s">
        <v>777</v>
      </c>
      <c r="B931" s="241"/>
    </row>
    <row r="932" s="232" customFormat="1" hidden="1" customHeight="1" spans="1:2">
      <c r="A932" s="240" t="s">
        <v>778</v>
      </c>
      <c r="B932" s="241"/>
    </row>
    <row r="933" s="232" customFormat="1" hidden="1" customHeight="1" spans="1:2">
      <c r="A933" s="240" t="s">
        <v>779</v>
      </c>
      <c r="B933" s="241"/>
    </row>
    <row r="934" s="232" customFormat="1" hidden="1" customHeight="1" spans="1:2">
      <c r="A934" s="240" t="s">
        <v>780</v>
      </c>
      <c r="B934" s="241"/>
    </row>
    <row r="935" s="232" customFormat="1" hidden="1" customHeight="1" spans="1:2">
      <c r="A935" s="240" t="s">
        <v>781</v>
      </c>
      <c r="B935" s="241"/>
    </row>
    <row r="936" s="232" customFormat="1" hidden="1" customHeight="1" spans="1:2">
      <c r="A936" s="240" t="s">
        <v>782</v>
      </c>
      <c r="B936" s="241"/>
    </row>
    <row r="937" s="232" customFormat="1" customHeight="1" spans="1:2">
      <c r="A937" s="240" t="s">
        <v>783</v>
      </c>
      <c r="B937" s="241">
        <v>493.8</v>
      </c>
    </row>
    <row r="938" s="232" customFormat="1" customHeight="1" spans="1:2">
      <c r="A938" s="240" t="s">
        <v>784</v>
      </c>
      <c r="B938" s="241">
        <f>SUM(B939)</f>
        <v>412.31</v>
      </c>
    </row>
    <row r="939" s="232" customFormat="1" customHeight="1" spans="1:2">
      <c r="A939" s="240" t="s">
        <v>785</v>
      </c>
      <c r="B939" s="242">
        <v>412.31</v>
      </c>
    </row>
    <row r="940" s="232" customFormat="1" customHeight="1" spans="1:2">
      <c r="A940" s="240" t="s">
        <v>786</v>
      </c>
      <c r="B940" s="241">
        <f>SUM(B941:B942)</f>
        <v>4691.5</v>
      </c>
    </row>
    <row r="941" s="232" customFormat="1" hidden="1" customHeight="1" spans="1:2">
      <c r="A941" s="240" t="s">
        <v>787</v>
      </c>
      <c r="B941" s="241"/>
    </row>
    <row r="942" s="232" customFormat="1" customHeight="1" spans="1:2">
      <c r="A942" s="240" t="s">
        <v>788</v>
      </c>
      <c r="B942" s="241">
        <v>4691.5</v>
      </c>
    </row>
    <row r="943" s="232" customFormat="1" customHeight="1" spans="1:2">
      <c r="A943" s="240" t="s">
        <v>789</v>
      </c>
      <c r="B943" s="241">
        <f>SUM(B944)</f>
        <v>18056.76</v>
      </c>
    </row>
    <row r="944" s="232" customFormat="1" customHeight="1" spans="1:2">
      <c r="A944" s="240" t="s">
        <v>790</v>
      </c>
      <c r="B944" s="241">
        <v>18056.76</v>
      </c>
    </row>
    <row r="945" s="232" customFormat="1" hidden="1" customHeight="1" spans="1:2">
      <c r="A945" s="240" t="s">
        <v>791</v>
      </c>
      <c r="B945" s="241">
        <f>SUM(B946)</f>
        <v>0</v>
      </c>
    </row>
    <row r="946" s="232" customFormat="1" hidden="1" customHeight="1" spans="1:2">
      <c r="A946" s="240" t="s">
        <v>792</v>
      </c>
      <c r="B946" s="241"/>
    </row>
    <row r="947" s="232" customFormat="1" hidden="1" customHeight="1" spans="1:2">
      <c r="A947" s="240" t="s">
        <v>793</v>
      </c>
      <c r="B947" s="241">
        <f>SUM(B948:B959)</f>
        <v>0</v>
      </c>
    </row>
    <row r="948" s="232" customFormat="1" hidden="1" customHeight="1" spans="1:2">
      <c r="A948" s="240" t="s">
        <v>794</v>
      </c>
      <c r="B948" s="241"/>
    </row>
    <row r="949" s="232" customFormat="1" hidden="1" customHeight="1" spans="1:2">
      <c r="A949" s="240" t="s">
        <v>795</v>
      </c>
      <c r="B949" s="241"/>
    </row>
    <row r="950" s="232" customFormat="1" hidden="1" customHeight="1" spans="1:2">
      <c r="A950" s="240" t="s">
        <v>796</v>
      </c>
      <c r="B950" s="241"/>
    </row>
    <row r="951" s="232" customFormat="1" hidden="1" customHeight="1" spans="1:2">
      <c r="A951" s="240" t="s">
        <v>797</v>
      </c>
      <c r="B951" s="241"/>
    </row>
    <row r="952" s="232" customFormat="1" hidden="1" customHeight="1" spans="1:2">
      <c r="A952" s="240" t="s">
        <v>798</v>
      </c>
      <c r="B952" s="241"/>
    </row>
    <row r="953" s="232" customFormat="1" hidden="1" customHeight="1" spans="1:2">
      <c r="A953" s="240" t="s">
        <v>799</v>
      </c>
      <c r="B953" s="241"/>
    </row>
    <row r="954" s="232" customFormat="1" hidden="1" customHeight="1" spans="1:2">
      <c r="A954" s="240" t="s">
        <v>800</v>
      </c>
      <c r="B954" s="241"/>
    </row>
    <row r="955" s="232" customFormat="1" hidden="1" customHeight="1" spans="1:2">
      <c r="A955" s="240" t="s">
        <v>801</v>
      </c>
      <c r="B955" s="241"/>
    </row>
    <row r="956" s="232" customFormat="1" hidden="1" customHeight="1" spans="1:2">
      <c r="A956" s="240" t="s">
        <v>802</v>
      </c>
      <c r="B956" s="241"/>
    </row>
    <row r="957" s="232" customFormat="1" hidden="1" customHeight="1" spans="1:2">
      <c r="A957" s="240" t="s">
        <v>803</v>
      </c>
      <c r="B957" s="241"/>
    </row>
    <row r="958" s="232" customFormat="1" hidden="1" customHeight="1" spans="1:2">
      <c r="A958" s="240" t="s">
        <v>804</v>
      </c>
      <c r="B958" s="241"/>
    </row>
    <row r="959" s="232" customFormat="1" hidden="1" customHeight="1" spans="1:2">
      <c r="A959" s="240" t="s">
        <v>805</v>
      </c>
      <c r="B959" s="241"/>
    </row>
    <row r="960" s="232" customFormat="1" hidden="1" customHeight="1" spans="1:2">
      <c r="A960" s="240" t="s">
        <v>806</v>
      </c>
      <c r="B960" s="241">
        <f>SUM(B961:B965)</f>
        <v>0</v>
      </c>
    </row>
    <row r="961" s="232" customFormat="1" hidden="1" customHeight="1" spans="1:2">
      <c r="A961" s="240" t="s">
        <v>807</v>
      </c>
      <c r="B961" s="241"/>
    </row>
    <row r="962" s="232" customFormat="1" hidden="1" customHeight="1" spans="1:2">
      <c r="A962" s="240" t="s">
        <v>808</v>
      </c>
      <c r="B962" s="241"/>
    </row>
    <row r="963" s="232" customFormat="1" hidden="1" customHeight="1" spans="1:2">
      <c r="A963" s="240" t="s">
        <v>809</v>
      </c>
      <c r="B963" s="241"/>
    </row>
    <row r="964" s="232" customFormat="1" hidden="1" customHeight="1" spans="1:2">
      <c r="A964" s="240" t="s">
        <v>810</v>
      </c>
      <c r="B964" s="241"/>
    </row>
    <row r="965" s="232" customFormat="1" hidden="1" customHeight="1" spans="1:2">
      <c r="A965" s="240" t="s">
        <v>811</v>
      </c>
      <c r="B965" s="241"/>
    </row>
    <row r="966" s="232" customFormat="1" hidden="1" customHeight="1" spans="1:2">
      <c r="A966" s="240" t="s">
        <v>812</v>
      </c>
      <c r="B966" s="241">
        <f>SUM(B967:B969)</f>
        <v>0</v>
      </c>
    </row>
    <row r="967" s="232" customFormat="1" hidden="1" customHeight="1" spans="1:2">
      <c r="A967" s="240" t="s">
        <v>794</v>
      </c>
      <c r="B967" s="241"/>
    </row>
    <row r="968" s="232" customFormat="1" hidden="1" customHeight="1" spans="1:2">
      <c r="A968" s="240" t="s">
        <v>795</v>
      </c>
      <c r="B968" s="241"/>
    </row>
    <row r="969" s="232" customFormat="1" hidden="1" customHeight="1" spans="1:2">
      <c r="A969" s="240" t="s">
        <v>813</v>
      </c>
      <c r="B969" s="241"/>
    </row>
    <row r="970" s="232" customFormat="1" hidden="1" customHeight="1" spans="1:2">
      <c r="A970" s="240" t="s">
        <v>814</v>
      </c>
      <c r="B970" s="241"/>
    </row>
    <row r="971" s="232" customFormat="1" hidden="1" customHeight="1" spans="1:2">
      <c r="A971" s="240" t="s">
        <v>815</v>
      </c>
      <c r="B971" s="241">
        <f>SUM(B972:B976)</f>
        <v>0</v>
      </c>
    </row>
    <row r="972" s="232" customFormat="1" hidden="1" customHeight="1" spans="1:2">
      <c r="A972" s="240" t="s">
        <v>807</v>
      </c>
      <c r="B972" s="241"/>
    </row>
    <row r="973" s="232" customFormat="1" hidden="1" customHeight="1" spans="1:2">
      <c r="A973" s="240" t="s">
        <v>808</v>
      </c>
      <c r="B973" s="241"/>
    </row>
    <row r="974" s="232" customFormat="1" hidden="1" customHeight="1" spans="1:2">
      <c r="A974" s="240" t="s">
        <v>809</v>
      </c>
      <c r="B974" s="241"/>
    </row>
    <row r="975" s="232" customFormat="1" hidden="1" customHeight="1" spans="1:2">
      <c r="A975" s="240" t="s">
        <v>810</v>
      </c>
      <c r="B975" s="241"/>
    </row>
    <row r="976" s="232" customFormat="1" hidden="1" customHeight="1" spans="1:2">
      <c r="A976" s="240" t="s">
        <v>816</v>
      </c>
      <c r="B976" s="241"/>
    </row>
    <row r="977" s="232" customFormat="1" hidden="1" customHeight="1" spans="1:2">
      <c r="A977" s="240" t="s">
        <v>817</v>
      </c>
      <c r="B977" s="241">
        <f>SUM(B978:B980)</f>
        <v>0</v>
      </c>
    </row>
    <row r="978" s="232" customFormat="1" hidden="1" customHeight="1" spans="1:2">
      <c r="A978" s="240" t="s">
        <v>818</v>
      </c>
      <c r="B978" s="241"/>
    </row>
    <row r="979" s="232" customFormat="1" hidden="1" customHeight="1" spans="1:2">
      <c r="A979" s="240" t="s">
        <v>819</v>
      </c>
      <c r="B979" s="241"/>
    </row>
    <row r="980" s="232" customFormat="1" hidden="1" customHeight="1" spans="1:2">
      <c r="A980" s="240" t="s">
        <v>820</v>
      </c>
      <c r="B980" s="241"/>
    </row>
    <row r="981" s="232" customFormat="1" hidden="1" customHeight="1" spans="1:2">
      <c r="A981" s="240" t="s">
        <v>821</v>
      </c>
      <c r="B981" s="241">
        <f>SUM(B982:B984)</f>
        <v>0</v>
      </c>
    </row>
    <row r="982" s="232" customFormat="1" hidden="1" customHeight="1" spans="1:2">
      <c r="A982" s="240" t="s">
        <v>794</v>
      </c>
      <c r="B982" s="241"/>
    </row>
    <row r="983" s="232" customFormat="1" hidden="1" customHeight="1" spans="1:2">
      <c r="A983" s="240" t="s">
        <v>795</v>
      </c>
      <c r="B983" s="241"/>
    </row>
    <row r="984" s="232" customFormat="1" hidden="1" customHeight="1" spans="1:2">
      <c r="A984" s="240" t="s">
        <v>822</v>
      </c>
      <c r="B984" s="241"/>
    </row>
    <row r="985" s="232" customFormat="1" hidden="1" customHeight="1" spans="1:2">
      <c r="A985" s="240" t="s">
        <v>823</v>
      </c>
      <c r="B985" s="241">
        <f>SUM(B986:B988)</f>
        <v>0</v>
      </c>
    </row>
    <row r="986" s="232" customFormat="1" hidden="1" customHeight="1" spans="1:2">
      <c r="A986" s="240" t="s">
        <v>794</v>
      </c>
      <c r="B986" s="241"/>
    </row>
    <row r="987" s="232" customFormat="1" hidden="1" customHeight="1" spans="1:2">
      <c r="A987" s="240" t="s">
        <v>795</v>
      </c>
      <c r="B987" s="241"/>
    </row>
    <row r="988" s="232" customFormat="1" hidden="1" customHeight="1" spans="1:2">
      <c r="A988" s="240" t="s">
        <v>824</v>
      </c>
      <c r="B988" s="241"/>
    </row>
    <row r="989" s="232" customFormat="1" hidden="1" customHeight="1" spans="1:2">
      <c r="A989" s="240" t="s">
        <v>825</v>
      </c>
      <c r="B989" s="241">
        <f>SUM(B990:B994)</f>
        <v>0</v>
      </c>
    </row>
    <row r="990" s="232" customFormat="1" hidden="1" customHeight="1" spans="1:2">
      <c r="A990" s="240" t="s">
        <v>807</v>
      </c>
      <c r="B990" s="241"/>
    </row>
    <row r="991" s="232" customFormat="1" hidden="1" customHeight="1" spans="1:2">
      <c r="A991" s="240" t="s">
        <v>808</v>
      </c>
      <c r="B991" s="241"/>
    </row>
    <row r="992" s="232" customFormat="1" hidden="1" customHeight="1" spans="1:2">
      <c r="A992" s="240" t="s">
        <v>809</v>
      </c>
      <c r="B992" s="241"/>
    </row>
    <row r="993" s="232" customFormat="1" hidden="1" customHeight="1" spans="1:2">
      <c r="A993" s="240" t="s">
        <v>810</v>
      </c>
      <c r="B993" s="241"/>
    </row>
    <row r="994" s="232" customFormat="1" hidden="1" customHeight="1" spans="1:2">
      <c r="A994" s="240" t="s">
        <v>826</v>
      </c>
      <c r="B994" s="241"/>
    </row>
    <row r="995" s="232" customFormat="1" hidden="1" customHeight="1" spans="1:2">
      <c r="A995" s="240" t="s">
        <v>827</v>
      </c>
      <c r="B995" s="241">
        <f>SUM(B996:B997)</f>
        <v>0</v>
      </c>
    </row>
    <row r="996" s="232" customFormat="1" hidden="1" customHeight="1" spans="1:2">
      <c r="A996" s="240" t="s">
        <v>818</v>
      </c>
      <c r="B996" s="241"/>
    </row>
    <row r="997" s="232" customFormat="1" hidden="1" customHeight="1" spans="1:2">
      <c r="A997" s="240" t="s">
        <v>828</v>
      </c>
      <c r="B997" s="241"/>
    </row>
    <row r="998" s="232" customFormat="1" customHeight="1" spans="1:2">
      <c r="A998" s="240" t="s">
        <v>829</v>
      </c>
      <c r="B998" s="241">
        <f>SUM(B999)</f>
        <v>180.12</v>
      </c>
    </row>
    <row r="999" s="232" customFormat="1" customHeight="1" spans="1:2">
      <c r="A999" s="240" t="s">
        <v>830</v>
      </c>
      <c r="B999" s="241">
        <v>180.12</v>
      </c>
    </row>
    <row r="1000" s="232" customFormat="1" customHeight="1" spans="1:2">
      <c r="A1000" s="240" t="s">
        <v>831</v>
      </c>
      <c r="B1000" s="241">
        <f>SUM(B1001,B1027,B1052,B1078,B1089,B1100,B1106,B1113,B1120,B1123,B1128,B1133,B1138,B1141,B1146)</f>
        <v>8550.06</v>
      </c>
    </row>
    <row r="1001" s="232" customFormat="1" customHeight="1" spans="1:2">
      <c r="A1001" s="240" t="s">
        <v>832</v>
      </c>
      <c r="B1001" s="241">
        <f>SUM(B1002:B1026)</f>
        <v>6962.04</v>
      </c>
    </row>
    <row r="1002" s="232" customFormat="1" customHeight="1" spans="1:2">
      <c r="A1002" s="240" t="s">
        <v>75</v>
      </c>
      <c r="B1002" s="241">
        <v>1355.56</v>
      </c>
    </row>
    <row r="1003" s="232" customFormat="1" hidden="1" customHeight="1" spans="1:2">
      <c r="A1003" s="240" t="s">
        <v>76</v>
      </c>
      <c r="B1003" s="241"/>
    </row>
    <row r="1004" s="232" customFormat="1" hidden="1" customHeight="1" spans="1:2">
      <c r="A1004" s="240" t="s">
        <v>77</v>
      </c>
      <c r="B1004" s="241"/>
    </row>
    <row r="1005" s="232" customFormat="1" hidden="1" customHeight="1" spans="1:2">
      <c r="A1005" s="240" t="s">
        <v>84</v>
      </c>
      <c r="B1005" s="241"/>
    </row>
    <row r="1006" s="232" customFormat="1" hidden="1" customHeight="1" spans="1:2">
      <c r="A1006" s="240" t="s">
        <v>833</v>
      </c>
      <c r="B1006" s="241"/>
    </row>
    <row r="1007" s="232" customFormat="1" customHeight="1" spans="1:2">
      <c r="A1007" s="240" t="s">
        <v>834</v>
      </c>
      <c r="B1007" s="241">
        <v>3</v>
      </c>
    </row>
    <row r="1008" s="232" customFormat="1" customHeight="1" spans="1:2">
      <c r="A1008" s="240" t="s">
        <v>835</v>
      </c>
      <c r="B1008" s="241">
        <v>5</v>
      </c>
    </row>
    <row r="1009" s="232" customFormat="1" customHeight="1" spans="1:2">
      <c r="A1009" s="240" t="s">
        <v>836</v>
      </c>
      <c r="B1009" s="241">
        <v>5</v>
      </c>
    </row>
    <row r="1010" s="232" customFormat="1" hidden="1" customHeight="1" spans="1:2">
      <c r="A1010" s="240" t="s">
        <v>837</v>
      </c>
      <c r="B1010" s="241"/>
    </row>
    <row r="1011" s="232" customFormat="1" hidden="1" customHeight="1" spans="1:2">
      <c r="A1011" s="240" t="s">
        <v>838</v>
      </c>
      <c r="B1011" s="241"/>
    </row>
    <row r="1012" s="232" customFormat="1" hidden="1" customHeight="1" spans="1:2">
      <c r="A1012" s="240" t="s">
        <v>839</v>
      </c>
      <c r="B1012" s="241"/>
    </row>
    <row r="1013" s="232" customFormat="1" hidden="1" customHeight="1" spans="1:2">
      <c r="A1013" s="240" t="s">
        <v>840</v>
      </c>
      <c r="B1013" s="241"/>
    </row>
    <row r="1014" s="232" customFormat="1" hidden="1" customHeight="1" spans="1:2">
      <c r="A1014" s="240" t="s">
        <v>841</v>
      </c>
      <c r="B1014" s="241"/>
    </row>
    <row r="1015" s="232" customFormat="1" hidden="1" customHeight="1" spans="1:2">
      <c r="A1015" s="240" t="s">
        <v>842</v>
      </c>
      <c r="B1015" s="241"/>
    </row>
    <row r="1016" s="232" customFormat="1" hidden="1" customHeight="1" spans="1:2">
      <c r="A1016" s="240" t="s">
        <v>843</v>
      </c>
      <c r="B1016" s="241"/>
    </row>
    <row r="1017" s="232" customFormat="1" customHeight="1" spans="1:2">
      <c r="A1017" s="240" t="s">
        <v>844</v>
      </c>
      <c r="B1017" s="241">
        <v>120</v>
      </c>
    </row>
    <row r="1018" s="232" customFormat="1" hidden="1" customHeight="1" spans="1:2">
      <c r="A1018" s="240" t="s">
        <v>845</v>
      </c>
      <c r="B1018" s="241"/>
    </row>
    <row r="1019" s="232" customFormat="1" hidden="1" customHeight="1" spans="1:2">
      <c r="A1019" s="240" t="s">
        <v>846</v>
      </c>
      <c r="B1019" s="241"/>
    </row>
    <row r="1020" s="232" customFormat="1" customHeight="1" spans="1:2">
      <c r="A1020" s="240" t="s">
        <v>847</v>
      </c>
      <c r="B1020" s="241">
        <v>2332</v>
      </c>
    </row>
    <row r="1021" s="232" customFormat="1" hidden="1" customHeight="1" spans="1:2">
      <c r="A1021" s="240" t="s">
        <v>848</v>
      </c>
      <c r="B1021" s="241"/>
    </row>
    <row r="1022" s="232" customFormat="1" hidden="1" customHeight="1" spans="1:2">
      <c r="A1022" s="240" t="s">
        <v>849</v>
      </c>
      <c r="B1022" s="241"/>
    </row>
    <row r="1023" s="232" customFormat="1" customHeight="1" spans="1:2">
      <c r="A1023" s="240" t="s">
        <v>850</v>
      </c>
      <c r="B1023" s="241">
        <v>330</v>
      </c>
    </row>
    <row r="1024" s="232" customFormat="1" hidden="1" customHeight="1" spans="1:2">
      <c r="A1024" s="240" t="s">
        <v>851</v>
      </c>
      <c r="B1024" s="241"/>
    </row>
    <row r="1025" s="232" customFormat="1" hidden="1" customHeight="1" spans="1:2">
      <c r="A1025" s="240" t="s">
        <v>852</v>
      </c>
      <c r="B1025" s="241"/>
    </row>
    <row r="1026" s="232" customFormat="1" customHeight="1" spans="1:2">
      <c r="A1026" s="240" t="s">
        <v>853</v>
      </c>
      <c r="B1026" s="241">
        <v>2811.48</v>
      </c>
    </row>
    <row r="1027" s="232" customFormat="1" customHeight="1" spans="1:2">
      <c r="A1027" s="240" t="s">
        <v>854</v>
      </c>
      <c r="B1027" s="241">
        <f>SUM(B1028:B1051)</f>
        <v>1038.87</v>
      </c>
    </row>
    <row r="1028" s="232" customFormat="1" customHeight="1" spans="1:2">
      <c r="A1028" s="240" t="s">
        <v>75</v>
      </c>
      <c r="B1028" s="241">
        <v>538.87</v>
      </c>
    </row>
    <row r="1029" s="232" customFormat="1" hidden="1" customHeight="1" spans="1:2">
      <c r="A1029" s="240" t="s">
        <v>76</v>
      </c>
      <c r="B1029" s="241"/>
    </row>
    <row r="1030" s="232" customFormat="1" hidden="1" customHeight="1" spans="1:2">
      <c r="A1030" s="240" t="s">
        <v>77</v>
      </c>
      <c r="B1030" s="241"/>
    </row>
    <row r="1031" s="232" customFormat="1" hidden="1" customHeight="1" spans="1:2">
      <c r="A1031" s="240" t="s">
        <v>855</v>
      </c>
      <c r="B1031" s="241"/>
    </row>
    <row r="1032" s="232" customFormat="1" hidden="1" customHeight="1" spans="1:2">
      <c r="A1032" s="240" t="s">
        <v>856</v>
      </c>
      <c r="B1032" s="241"/>
    </row>
    <row r="1033" s="232" customFormat="1" hidden="1" customHeight="1" spans="1:2">
      <c r="A1033" s="240" t="s">
        <v>857</v>
      </c>
      <c r="B1033" s="241"/>
    </row>
    <row r="1034" s="232" customFormat="1" hidden="1" customHeight="1" spans="1:2">
      <c r="A1034" s="240" t="s">
        <v>858</v>
      </c>
      <c r="B1034" s="241"/>
    </row>
    <row r="1035" s="232" customFormat="1" hidden="1" customHeight="1" spans="1:2">
      <c r="A1035" s="240" t="s">
        <v>859</v>
      </c>
      <c r="B1035" s="241"/>
    </row>
    <row r="1036" s="232" customFormat="1" hidden="1" customHeight="1" spans="1:2">
      <c r="A1036" s="240" t="s">
        <v>860</v>
      </c>
      <c r="B1036" s="241"/>
    </row>
    <row r="1037" s="232" customFormat="1" hidden="1" customHeight="1" spans="1:2">
      <c r="A1037" s="240" t="s">
        <v>861</v>
      </c>
      <c r="B1037" s="241"/>
    </row>
    <row r="1038" s="232" customFormat="1" hidden="1" customHeight="1" spans="1:2">
      <c r="A1038" s="240" t="s">
        <v>862</v>
      </c>
      <c r="B1038" s="241"/>
    </row>
    <row r="1039" s="232" customFormat="1" hidden="1" customHeight="1" spans="1:2">
      <c r="A1039" s="240" t="s">
        <v>863</v>
      </c>
      <c r="B1039" s="241"/>
    </row>
    <row r="1040" s="232" customFormat="1" hidden="1" customHeight="1" spans="1:2">
      <c r="A1040" s="240" t="s">
        <v>864</v>
      </c>
      <c r="B1040" s="241"/>
    </row>
    <row r="1041" s="232" customFormat="1" hidden="1" customHeight="1" spans="1:2">
      <c r="A1041" s="240" t="s">
        <v>865</v>
      </c>
      <c r="B1041" s="241"/>
    </row>
    <row r="1042" s="232" customFormat="1" hidden="1" customHeight="1" spans="1:2">
      <c r="A1042" s="240" t="s">
        <v>866</v>
      </c>
      <c r="B1042" s="241"/>
    </row>
    <row r="1043" s="232" customFormat="1" hidden="1" customHeight="1" spans="1:2">
      <c r="A1043" s="240" t="s">
        <v>867</v>
      </c>
      <c r="B1043" s="241"/>
    </row>
    <row r="1044" s="232" customFormat="1" hidden="1" customHeight="1" spans="1:2">
      <c r="A1044" s="240" t="s">
        <v>868</v>
      </c>
      <c r="B1044" s="241"/>
    </row>
    <row r="1045" s="232" customFormat="1" hidden="1" customHeight="1" spans="1:2">
      <c r="A1045" s="240" t="s">
        <v>869</v>
      </c>
      <c r="B1045" s="241"/>
    </row>
    <row r="1046" s="232" customFormat="1" hidden="1" customHeight="1" spans="1:2">
      <c r="A1046" s="240" t="s">
        <v>870</v>
      </c>
      <c r="B1046" s="241"/>
    </row>
    <row r="1047" s="232" customFormat="1" customHeight="1" spans="1:2">
      <c r="A1047" s="240" t="s">
        <v>871</v>
      </c>
      <c r="B1047" s="241">
        <v>500</v>
      </c>
    </row>
    <row r="1048" s="232" customFormat="1" hidden="1" customHeight="1" spans="1:2">
      <c r="A1048" s="240" t="s">
        <v>872</v>
      </c>
      <c r="B1048" s="241"/>
    </row>
    <row r="1049" s="232" customFormat="1" hidden="1" customHeight="1" spans="1:2">
      <c r="A1049" s="240" t="s">
        <v>873</v>
      </c>
      <c r="B1049" s="241"/>
    </row>
    <row r="1050" s="232" customFormat="1" hidden="1" customHeight="1" spans="1:2">
      <c r="A1050" s="240" t="s">
        <v>874</v>
      </c>
      <c r="B1050" s="241"/>
    </row>
    <row r="1051" s="232" customFormat="1" hidden="1" customHeight="1" spans="1:2">
      <c r="A1051" s="240" t="s">
        <v>875</v>
      </c>
      <c r="B1051" s="241"/>
    </row>
    <row r="1052" s="232" customFormat="1" customHeight="1" spans="1:2">
      <c r="A1052" s="240" t="s">
        <v>876</v>
      </c>
      <c r="B1052" s="241">
        <f>SUM(B1053:B1077)</f>
        <v>509.15</v>
      </c>
    </row>
    <row r="1053" s="232" customFormat="1" customHeight="1" spans="1:2">
      <c r="A1053" s="240" t="s">
        <v>75</v>
      </c>
      <c r="B1053" s="241">
        <v>509.15</v>
      </c>
    </row>
    <row r="1054" s="232" customFormat="1" hidden="1" customHeight="1" spans="1:2">
      <c r="A1054" s="240" t="s">
        <v>76</v>
      </c>
      <c r="B1054" s="241"/>
    </row>
    <row r="1055" s="232" customFormat="1" hidden="1" customHeight="1" spans="1:2">
      <c r="A1055" s="240" t="s">
        <v>77</v>
      </c>
      <c r="B1055" s="241"/>
    </row>
    <row r="1056" s="232" customFormat="1" hidden="1" customHeight="1" spans="1:2">
      <c r="A1056" s="240" t="s">
        <v>877</v>
      </c>
      <c r="B1056" s="241"/>
    </row>
    <row r="1057" s="232" customFormat="1" hidden="1" customHeight="1" spans="1:2">
      <c r="A1057" s="240" t="s">
        <v>878</v>
      </c>
      <c r="B1057" s="241"/>
    </row>
    <row r="1058" s="232" customFormat="1" hidden="1" customHeight="1" spans="1:2">
      <c r="A1058" s="240" t="s">
        <v>879</v>
      </c>
      <c r="B1058" s="241"/>
    </row>
    <row r="1059" s="232" customFormat="1" hidden="1" customHeight="1" spans="1:2">
      <c r="A1059" s="240" t="s">
        <v>880</v>
      </c>
      <c r="B1059" s="241"/>
    </row>
    <row r="1060" s="232" customFormat="1" hidden="1" customHeight="1" spans="1:2">
      <c r="A1060" s="240" t="s">
        <v>881</v>
      </c>
      <c r="B1060" s="241"/>
    </row>
    <row r="1061" s="232" customFormat="1" hidden="1" customHeight="1" spans="1:2">
      <c r="A1061" s="240" t="s">
        <v>882</v>
      </c>
      <c r="B1061" s="241"/>
    </row>
    <row r="1062" s="232" customFormat="1" hidden="1" customHeight="1" spans="1:2">
      <c r="A1062" s="240" t="s">
        <v>883</v>
      </c>
      <c r="B1062" s="241"/>
    </row>
    <row r="1063" s="232" customFormat="1" hidden="1" customHeight="1" spans="1:2">
      <c r="A1063" s="240" t="s">
        <v>884</v>
      </c>
      <c r="B1063" s="241"/>
    </row>
    <row r="1064" s="232" customFormat="1" hidden="1" customHeight="1" spans="1:2">
      <c r="A1064" s="240" t="s">
        <v>885</v>
      </c>
      <c r="B1064" s="241"/>
    </row>
    <row r="1065" s="232" customFormat="1" hidden="1" customHeight="1" spans="1:2">
      <c r="A1065" s="240" t="s">
        <v>886</v>
      </c>
      <c r="B1065" s="241"/>
    </row>
    <row r="1066" s="232" customFormat="1" hidden="1" customHeight="1" spans="1:2">
      <c r="A1066" s="240" t="s">
        <v>887</v>
      </c>
      <c r="B1066" s="241"/>
    </row>
    <row r="1067" s="232" customFormat="1" hidden="1" customHeight="1" spans="1:2">
      <c r="A1067" s="240" t="s">
        <v>888</v>
      </c>
      <c r="B1067" s="241"/>
    </row>
    <row r="1068" s="232" customFormat="1" hidden="1" customHeight="1" spans="1:2">
      <c r="A1068" s="240" t="s">
        <v>889</v>
      </c>
      <c r="B1068" s="241"/>
    </row>
    <row r="1069" s="232" customFormat="1" hidden="1" customHeight="1" spans="1:2">
      <c r="A1069" s="240" t="s">
        <v>890</v>
      </c>
      <c r="B1069" s="241"/>
    </row>
    <row r="1070" s="232" customFormat="1" hidden="1" customHeight="1" spans="1:2">
      <c r="A1070" s="240" t="s">
        <v>891</v>
      </c>
      <c r="B1070" s="241"/>
    </row>
    <row r="1071" s="232" customFormat="1" hidden="1" customHeight="1" spans="1:2">
      <c r="A1071" s="240" t="s">
        <v>892</v>
      </c>
      <c r="B1071" s="241"/>
    </row>
    <row r="1072" s="232" customFormat="1" hidden="1" customHeight="1" spans="1:2">
      <c r="A1072" s="240" t="s">
        <v>893</v>
      </c>
      <c r="B1072" s="241"/>
    </row>
    <row r="1073" s="232" customFormat="1" hidden="1" customHeight="1" spans="1:2">
      <c r="A1073" s="240" t="s">
        <v>894</v>
      </c>
      <c r="B1073" s="241"/>
    </row>
    <row r="1074" s="232" customFormat="1" hidden="1" customHeight="1" spans="1:2">
      <c r="A1074" s="240" t="s">
        <v>867</v>
      </c>
      <c r="B1074" s="241"/>
    </row>
    <row r="1075" s="232" customFormat="1" hidden="1" customHeight="1" spans="1:2">
      <c r="A1075" s="240" t="s">
        <v>895</v>
      </c>
      <c r="B1075" s="241"/>
    </row>
    <row r="1076" s="232" customFormat="1" hidden="1" customHeight="1" spans="1:2">
      <c r="A1076" s="240" t="s">
        <v>896</v>
      </c>
      <c r="B1076" s="241"/>
    </row>
    <row r="1077" s="232" customFormat="1" hidden="1" customHeight="1" spans="1:2">
      <c r="A1077" s="240" t="s">
        <v>897</v>
      </c>
      <c r="B1077" s="241"/>
    </row>
    <row r="1078" s="232" customFormat="1" hidden="1" customHeight="1" spans="1:2">
      <c r="A1078" s="240" t="s">
        <v>898</v>
      </c>
      <c r="B1078" s="241">
        <f>SUM(B1079:B1088)</f>
        <v>0</v>
      </c>
    </row>
    <row r="1079" s="232" customFormat="1" hidden="1" customHeight="1" spans="1:2">
      <c r="A1079" s="240" t="s">
        <v>75</v>
      </c>
      <c r="B1079" s="241"/>
    </row>
    <row r="1080" s="232" customFormat="1" hidden="1" customHeight="1" spans="1:2">
      <c r="A1080" s="240" t="s">
        <v>76</v>
      </c>
      <c r="B1080" s="241"/>
    </row>
    <row r="1081" s="232" customFormat="1" hidden="1" customHeight="1" spans="1:2">
      <c r="A1081" s="240" t="s">
        <v>77</v>
      </c>
      <c r="B1081" s="241"/>
    </row>
    <row r="1082" s="232" customFormat="1" hidden="1" customHeight="1" spans="1:2">
      <c r="A1082" s="240" t="s">
        <v>899</v>
      </c>
      <c r="B1082" s="241"/>
    </row>
    <row r="1083" s="232" customFormat="1" hidden="1" customHeight="1" spans="1:2">
      <c r="A1083" s="240" t="s">
        <v>900</v>
      </c>
      <c r="B1083" s="241"/>
    </row>
    <row r="1084" s="232" customFormat="1" hidden="1" customHeight="1" spans="1:2">
      <c r="A1084" s="240" t="s">
        <v>901</v>
      </c>
      <c r="B1084" s="241"/>
    </row>
    <row r="1085" s="232" customFormat="1" hidden="1" customHeight="1" spans="1:2">
      <c r="A1085" s="240" t="s">
        <v>902</v>
      </c>
      <c r="B1085" s="241"/>
    </row>
    <row r="1086" s="232" customFormat="1" hidden="1" customHeight="1" spans="1:2">
      <c r="A1086" s="240" t="s">
        <v>903</v>
      </c>
      <c r="B1086" s="241"/>
    </row>
    <row r="1087" s="232" customFormat="1" hidden="1" customHeight="1" spans="1:2">
      <c r="A1087" s="240" t="s">
        <v>904</v>
      </c>
      <c r="B1087" s="241"/>
    </row>
    <row r="1088" s="232" customFormat="1" hidden="1" customHeight="1" spans="1:2">
      <c r="A1088" s="240" t="s">
        <v>905</v>
      </c>
      <c r="B1088" s="241"/>
    </row>
    <row r="1089" s="232" customFormat="1" customHeight="1" spans="1:2">
      <c r="A1089" s="240" t="s">
        <v>906</v>
      </c>
      <c r="B1089" s="241">
        <f>SUM(B1090:B1099)</f>
        <v>40</v>
      </c>
    </row>
    <row r="1090" s="232" customFormat="1" hidden="1" customHeight="1" spans="1:2">
      <c r="A1090" s="240" t="s">
        <v>75</v>
      </c>
      <c r="B1090" s="241"/>
    </row>
    <row r="1091" s="232" customFormat="1" hidden="1" customHeight="1" spans="1:2">
      <c r="A1091" s="240" t="s">
        <v>76</v>
      </c>
      <c r="B1091" s="241"/>
    </row>
    <row r="1092" s="232" customFormat="1" hidden="1" customHeight="1" spans="1:2">
      <c r="A1092" s="240" t="s">
        <v>77</v>
      </c>
      <c r="B1092" s="241"/>
    </row>
    <row r="1093" s="232" customFormat="1" hidden="1" customHeight="1" spans="1:2">
      <c r="A1093" s="240" t="s">
        <v>907</v>
      </c>
      <c r="B1093" s="241"/>
    </row>
    <row r="1094" s="232" customFormat="1" hidden="1" customHeight="1" spans="1:2">
      <c r="A1094" s="240" t="s">
        <v>908</v>
      </c>
      <c r="B1094" s="241"/>
    </row>
    <row r="1095" s="232" customFormat="1" hidden="1" customHeight="1" spans="1:2">
      <c r="A1095" s="240" t="s">
        <v>909</v>
      </c>
      <c r="B1095" s="241"/>
    </row>
    <row r="1096" s="232" customFormat="1" hidden="1" customHeight="1" spans="1:2">
      <c r="A1096" s="240" t="s">
        <v>910</v>
      </c>
      <c r="B1096" s="241"/>
    </row>
    <row r="1097" s="232" customFormat="1" hidden="1" customHeight="1" spans="1:2">
      <c r="A1097" s="240" t="s">
        <v>911</v>
      </c>
      <c r="B1097" s="241"/>
    </row>
    <row r="1098" s="232" customFormat="1" hidden="1" customHeight="1" spans="1:2">
      <c r="A1098" s="240" t="s">
        <v>912</v>
      </c>
      <c r="B1098" s="241"/>
    </row>
    <row r="1099" s="232" customFormat="1" customHeight="1" spans="1:2">
      <c r="A1099" s="240" t="s">
        <v>913</v>
      </c>
      <c r="B1099" s="241">
        <v>40</v>
      </c>
    </row>
    <row r="1100" s="232" customFormat="1" hidden="1" customHeight="1" spans="1:2">
      <c r="A1100" s="240" t="s">
        <v>914</v>
      </c>
      <c r="B1100" s="241">
        <f>SUM(B1101:B1105)</f>
        <v>0</v>
      </c>
    </row>
    <row r="1101" s="232" customFormat="1" hidden="1" customHeight="1" spans="1:2">
      <c r="A1101" s="240" t="s">
        <v>374</v>
      </c>
      <c r="B1101" s="241"/>
    </row>
    <row r="1102" s="232" customFormat="1" hidden="1" customHeight="1" spans="1:2">
      <c r="A1102" s="240" t="s">
        <v>915</v>
      </c>
      <c r="B1102" s="241"/>
    </row>
    <row r="1103" s="232" customFormat="1" hidden="1" customHeight="1" spans="1:2">
      <c r="A1103" s="240" t="s">
        <v>916</v>
      </c>
      <c r="B1103" s="241"/>
    </row>
    <row r="1104" s="232" customFormat="1" hidden="1" customHeight="1" spans="1:2">
      <c r="A1104" s="240" t="s">
        <v>917</v>
      </c>
      <c r="B1104" s="241"/>
    </row>
    <row r="1105" s="232" customFormat="1" hidden="1" customHeight="1" spans="1:2">
      <c r="A1105" s="240" t="s">
        <v>918</v>
      </c>
      <c r="B1105" s="241"/>
    </row>
    <row r="1106" s="232" customFormat="1" hidden="1" customHeight="1" spans="1:2">
      <c r="A1106" s="240" t="s">
        <v>919</v>
      </c>
      <c r="B1106" s="241">
        <f>SUM(B1107:B1112)</f>
        <v>0</v>
      </c>
    </row>
    <row r="1107" s="232" customFormat="1" hidden="1" customHeight="1" spans="1:2">
      <c r="A1107" s="240" t="s">
        <v>920</v>
      </c>
      <c r="B1107" s="241"/>
    </row>
    <row r="1108" s="232" customFormat="1" hidden="1" customHeight="1" spans="1:2">
      <c r="A1108" s="240" t="s">
        <v>921</v>
      </c>
      <c r="B1108" s="241"/>
    </row>
    <row r="1109" s="232" customFormat="1" hidden="1" customHeight="1" spans="1:2">
      <c r="A1109" s="240" t="s">
        <v>922</v>
      </c>
      <c r="B1109" s="241"/>
    </row>
    <row r="1110" s="232" customFormat="1" hidden="1" customHeight="1" spans="1:2">
      <c r="A1110" s="240" t="s">
        <v>923</v>
      </c>
      <c r="B1110" s="241"/>
    </row>
    <row r="1111" s="232" customFormat="1" hidden="1" customHeight="1" spans="1:2">
      <c r="A1111" s="240" t="s">
        <v>924</v>
      </c>
      <c r="B1111" s="241"/>
    </row>
    <row r="1112" s="232" customFormat="1" hidden="1" customHeight="1" spans="1:2">
      <c r="A1112" s="240" t="s">
        <v>925</v>
      </c>
      <c r="B1112" s="241"/>
    </row>
    <row r="1113" s="232" customFormat="1" hidden="1" customHeight="1" spans="1:2">
      <c r="A1113" s="240" t="s">
        <v>926</v>
      </c>
      <c r="B1113" s="241">
        <f>SUM(B1114:B1119)</f>
        <v>0</v>
      </c>
    </row>
    <row r="1114" s="232" customFormat="1" hidden="1" customHeight="1" spans="1:2">
      <c r="A1114" s="240" t="s">
        <v>927</v>
      </c>
      <c r="B1114" s="241"/>
    </row>
    <row r="1115" s="232" customFormat="1" hidden="1" customHeight="1" spans="1:2">
      <c r="A1115" s="240" t="s">
        <v>928</v>
      </c>
      <c r="B1115" s="241"/>
    </row>
    <row r="1116" s="232" customFormat="1" hidden="1" customHeight="1" spans="1:2">
      <c r="A1116" s="240" t="s">
        <v>929</v>
      </c>
      <c r="B1116" s="241"/>
    </row>
    <row r="1117" s="232" customFormat="1" hidden="1" customHeight="1" spans="1:2">
      <c r="A1117" s="240" t="s">
        <v>930</v>
      </c>
      <c r="B1117" s="241"/>
    </row>
    <row r="1118" s="232" customFormat="1" hidden="1" customHeight="1" spans="1:2">
      <c r="A1118" s="240" t="s">
        <v>931</v>
      </c>
      <c r="B1118" s="241"/>
    </row>
    <row r="1119" s="232" customFormat="1" hidden="1" customHeight="1" spans="1:2">
      <c r="A1119" s="240" t="s">
        <v>932</v>
      </c>
      <c r="B1119" s="241"/>
    </row>
    <row r="1120" s="232" customFormat="1" hidden="1" customHeight="1" spans="1:2">
      <c r="A1120" s="240" t="s">
        <v>933</v>
      </c>
      <c r="B1120" s="241">
        <f>SUM(B1121:B1122)</f>
        <v>0</v>
      </c>
    </row>
    <row r="1121" s="232" customFormat="1" hidden="1" customHeight="1" spans="1:2">
      <c r="A1121" s="240" t="s">
        <v>934</v>
      </c>
      <c r="B1121" s="241"/>
    </row>
    <row r="1122" s="232" customFormat="1" hidden="1" customHeight="1" spans="1:2">
      <c r="A1122" s="240" t="s">
        <v>935</v>
      </c>
      <c r="B1122" s="241"/>
    </row>
    <row r="1123" s="232" customFormat="1" hidden="1" customHeight="1" spans="1:2">
      <c r="A1123" s="240" t="s">
        <v>936</v>
      </c>
      <c r="B1123" s="241">
        <f>SUM(B1124:B1127)</f>
        <v>0</v>
      </c>
    </row>
    <row r="1124" s="232" customFormat="1" hidden="1" customHeight="1" spans="1:2">
      <c r="A1124" s="240" t="s">
        <v>566</v>
      </c>
      <c r="B1124" s="241"/>
    </row>
    <row r="1125" s="232" customFormat="1" hidden="1" customHeight="1" spans="1:2">
      <c r="A1125" s="240" t="s">
        <v>937</v>
      </c>
      <c r="B1125" s="241"/>
    </row>
    <row r="1126" s="232" customFormat="1" hidden="1" customHeight="1" spans="1:2">
      <c r="A1126" s="240" t="s">
        <v>938</v>
      </c>
      <c r="B1126" s="241"/>
    </row>
    <row r="1127" s="232" customFormat="1" hidden="1" customHeight="1" spans="1:2">
      <c r="A1127" s="240" t="s">
        <v>939</v>
      </c>
      <c r="B1127" s="241"/>
    </row>
    <row r="1128" s="232" customFormat="1" hidden="1" customHeight="1" spans="1:2">
      <c r="A1128" s="240" t="s">
        <v>940</v>
      </c>
      <c r="B1128" s="241">
        <f>SUM(B1129:B1132)</f>
        <v>0</v>
      </c>
    </row>
    <row r="1129" s="232" customFormat="1" hidden="1" customHeight="1" spans="1:2">
      <c r="A1129" s="240" t="s">
        <v>566</v>
      </c>
      <c r="B1129" s="241"/>
    </row>
    <row r="1130" s="232" customFormat="1" hidden="1" customHeight="1" spans="1:2">
      <c r="A1130" s="240" t="s">
        <v>937</v>
      </c>
      <c r="B1130" s="241"/>
    </row>
    <row r="1131" s="232" customFormat="1" hidden="1" customHeight="1" spans="1:2">
      <c r="A1131" s="240" t="s">
        <v>941</v>
      </c>
      <c r="B1131" s="241"/>
    </row>
    <row r="1132" s="232" customFormat="1" hidden="1" customHeight="1" spans="1:2">
      <c r="A1132" s="240" t="s">
        <v>942</v>
      </c>
      <c r="B1132" s="241"/>
    </row>
    <row r="1133" s="232" customFormat="1" hidden="1" customHeight="1" spans="1:2">
      <c r="A1133" s="240" t="s">
        <v>943</v>
      </c>
      <c r="B1133" s="241">
        <f>SUM(B1134:B1137)</f>
        <v>0</v>
      </c>
    </row>
    <row r="1134" s="232" customFormat="1" hidden="1" customHeight="1" spans="1:2">
      <c r="A1134" s="240" t="s">
        <v>899</v>
      </c>
      <c r="B1134" s="241"/>
    </row>
    <row r="1135" s="232" customFormat="1" hidden="1" customHeight="1" spans="1:2">
      <c r="A1135" s="240" t="s">
        <v>944</v>
      </c>
      <c r="B1135" s="241"/>
    </row>
    <row r="1136" s="232" customFormat="1" hidden="1" customHeight="1" spans="1:2">
      <c r="A1136" s="240" t="s">
        <v>945</v>
      </c>
      <c r="B1136" s="241"/>
    </row>
    <row r="1137" s="232" customFormat="1" hidden="1" customHeight="1" spans="1:2">
      <c r="A1137" s="240" t="s">
        <v>946</v>
      </c>
      <c r="B1137" s="241"/>
    </row>
    <row r="1138" s="232" customFormat="1" hidden="1" customHeight="1" spans="1:2">
      <c r="A1138" s="240" t="s">
        <v>947</v>
      </c>
      <c r="B1138" s="241">
        <f>SUM(B1139:B1140)</f>
        <v>0</v>
      </c>
    </row>
    <row r="1139" s="232" customFormat="1" hidden="1" customHeight="1" spans="1:2">
      <c r="A1139" s="240" t="s">
        <v>566</v>
      </c>
      <c r="B1139" s="241"/>
    </row>
    <row r="1140" s="232" customFormat="1" hidden="1" customHeight="1" spans="1:2">
      <c r="A1140" s="240" t="s">
        <v>948</v>
      </c>
      <c r="B1140" s="241"/>
    </row>
    <row r="1141" s="232" customFormat="1" hidden="1" customHeight="1" spans="1:2">
      <c r="A1141" s="240" t="s">
        <v>949</v>
      </c>
      <c r="B1141" s="241">
        <f>SUM(B1142:B1145)</f>
        <v>0</v>
      </c>
    </row>
    <row r="1142" s="232" customFormat="1" hidden="1" customHeight="1" spans="1:2">
      <c r="A1142" s="240" t="s">
        <v>899</v>
      </c>
      <c r="B1142" s="241"/>
    </row>
    <row r="1143" s="232" customFormat="1" hidden="1" customHeight="1" spans="1:2">
      <c r="A1143" s="240" t="s">
        <v>944</v>
      </c>
      <c r="B1143" s="241"/>
    </row>
    <row r="1144" s="232" customFormat="1" hidden="1" customHeight="1" spans="1:2">
      <c r="A1144" s="240" t="s">
        <v>945</v>
      </c>
      <c r="B1144" s="241"/>
    </row>
    <row r="1145" s="232" customFormat="1" hidden="1" customHeight="1" spans="1:2">
      <c r="A1145" s="240" t="s">
        <v>950</v>
      </c>
      <c r="B1145" s="241"/>
    </row>
    <row r="1146" s="232" customFormat="1" hidden="1" customHeight="1" spans="1:2">
      <c r="A1146" s="240" t="s">
        <v>951</v>
      </c>
      <c r="B1146" s="241">
        <f>SUM(B1147:B1148)</f>
        <v>0</v>
      </c>
    </row>
    <row r="1147" s="232" customFormat="1" hidden="1" customHeight="1" spans="1:2">
      <c r="A1147" s="240" t="s">
        <v>952</v>
      </c>
      <c r="B1147" s="241"/>
    </row>
    <row r="1148" s="232" customFormat="1" hidden="1" customHeight="1" spans="1:2">
      <c r="A1148" s="240" t="s">
        <v>953</v>
      </c>
      <c r="B1148" s="241"/>
    </row>
    <row r="1149" s="232" customFormat="1" customHeight="1" spans="1:2">
      <c r="A1149" s="240" t="s">
        <v>954</v>
      </c>
      <c r="B1149" s="241">
        <f>SUM(B1150,B1173,B1183,B1193,B1198,B1205,B1210,B1215,B1220,B1225,B1234,B1241,B1250,B1253,B1256,B1257,B1261)</f>
        <v>2755.14</v>
      </c>
    </row>
    <row r="1150" s="232" customFormat="1" customHeight="1" spans="1:2">
      <c r="A1150" s="240" t="s">
        <v>955</v>
      </c>
      <c r="B1150" s="241">
        <f>SUM(B1151:B1172)</f>
        <v>179.14</v>
      </c>
    </row>
    <row r="1151" s="232" customFormat="1" customHeight="1" spans="1:2">
      <c r="A1151" s="240" t="s">
        <v>75</v>
      </c>
      <c r="B1151" s="241">
        <v>179.14</v>
      </c>
    </row>
    <row r="1152" s="232" customFormat="1" hidden="1" customHeight="1" spans="1:2">
      <c r="A1152" s="240" t="s">
        <v>76</v>
      </c>
      <c r="B1152" s="241"/>
    </row>
    <row r="1153" s="232" customFormat="1" hidden="1" customHeight="1" spans="1:2">
      <c r="A1153" s="240" t="s">
        <v>77</v>
      </c>
      <c r="B1153" s="241"/>
    </row>
    <row r="1154" s="232" customFormat="1" hidden="1" customHeight="1" spans="1:2">
      <c r="A1154" s="240" t="s">
        <v>956</v>
      </c>
      <c r="B1154" s="241"/>
    </row>
    <row r="1155" s="232" customFormat="1" hidden="1" customHeight="1" spans="1:2">
      <c r="A1155" s="240" t="s">
        <v>957</v>
      </c>
      <c r="B1155" s="241"/>
    </row>
    <row r="1156" s="232" customFormat="1" hidden="1" customHeight="1" spans="1:2">
      <c r="A1156" s="240" t="s">
        <v>958</v>
      </c>
      <c r="B1156" s="241"/>
    </row>
    <row r="1157" s="232" customFormat="1" hidden="1" customHeight="1" spans="1:2">
      <c r="A1157" s="240" t="s">
        <v>959</v>
      </c>
      <c r="B1157" s="241"/>
    </row>
    <row r="1158" s="232" customFormat="1" hidden="1" customHeight="1" spans="1:2">
      <c r="A1158" s="240" t="s">
        <v>960</v>
      </c>
      <c r="B1158" s="241"/>
    </row>
    <row r="1159" s="232" customFormat="1" hidden="1" customHeight="1" spans="1:2">
      <c r="A1159" s="240" t="s">
        <v>961</v>
      </c>
      <c r="B1159" s="241"/>
    </row>
    <row r="1160" s="232" customFormat="1" hidden="1" customHeight="1" spans="1:2">
      <c r="A1160" s="240" t="s">
        <v>962</v>
      </c>
      <c r="B1160" s="241"/>
    </row>
    <row r="1161" s="232" customFormat="1" hidden="1" customHeight="1" spans="1:2">
      <c r="A1161" s="240" t="s">
        <v>963</v>
      </c>
      <c r="B1161" s="241"/>
    </row>
    <row r="1162" s="232" customFormat="1" hidden="1" customHeight="1" spans="1:2">
      <c r="A1162" s="240" t="s">
        <v>964</v>
      </c>
      <c r="B1162" s="241"/>
    </row>
    <row r="1163" s="232" customFormat="1" hidden="1" customHeight="1" spans="1:2">
      <c r="A1163" s="240" t="s">
        <v>965</v>
      </c>
      <c r="B1163" s="241"/>
    </row>
    <row r="1164" s="232" customFormat="1" hidden="1" customHeight="1" spans="1:2">
      <c r="A1164" s="240" t="s">
        <v>966</v>
      </c>
      <c r="B1164" s="241"/>
    </row>
    <row r="1165" s="232" customFormat="1" hidden="1" customHeight="1" spans="1:2">
      <c r="A1165" s="240" t="s">
        <v>967</v>
      </c>
      <c r="B1165" s="241"/>
    </row>
    <row r="1166" s="232" customFormat="1" hidden="1" customHeight="1" spans="1:2">
      <c r="A1166" s="240" t="s">
        <v>968</v>
      </c>
      <c r="B1166" s="241"/>
    </row>
    <row r="1167" s="232" customFormat="1" hidden="1" customHeight="1" spans="1:2">
      <c r="A1167" s="240" t="s">
        <v>969</v>
      </c>
      <c r="B1167" s="241"/>
    </row>
    <row r="1168" s="232" customFormat="1" hidden="1" customHeight="1" spans="1:2">
      <c r="A1168" s="240" t="s">
        <v>970</v>
      </c>
      <c r="B1168" s="241"/>
    </row>
    <row r="1169" s="232" customFormat="1" hidden="1" customHeight="1" spans="1:2">
      <c r="A1169" s="240" t="s">
        <v>971</v>
      </c>
      <c r="B1169" s="241"/>
    </row>
    <row r="1170" s="232" customFormat="1" hidden="1" customHeight="1" spans="1:2">
      <c r="A1170" s="240" t="s">
        <v>972</v>
      </c>
      <c r="B1170" s="241"/>
    </row>
    <row r="1171" s="232" customFormat="1" hidden="1" customHeight="1" spans="1:2">
      <c r="A1171" s="240" t="s">
        <v>973</v>
      </c>
      <c r="B1171" s="241"/>
    </row>
    <row r="1172" s="232" customFormat="1" hidden="1" customHeight="1" spans="1:2">
      <c r="A1172" s="240" t="s">
        <v>974</v>
      </c>
      <c r="B1172" s="241"/>
    </row>
    <row r="1173" s="232" customFormat="1" hidden="1" customHeight="1" spans="1:2">
      <c r="A1173" s="240" t="s">
        <v>975</v>
      </c>
      <c r="B1173" s="241">
        <f>SUM(B1174:B1182)</f>
        <v>0</v>
      </c>
    </row>
    <row r="1174" s="232" customFormat="1" hidden="1" customHeight="1" spans="1:2">
      <c r="A1174" s="240" t="s">
        <v>75</v>
      </c>
      <c r="B1174" s="241"/>
    </row>
    <row r="1175" s="232" customFormat="1" hidden="1" customHeight="1" spans="1:2">
      <c r="A1175" s="240" t="s">
        <v>76</v>
      </c>
      <c r="B1175" s="241"/>
    </row>
    <row r="1176" s="232" customFormat="1" hidden="1" customHeight="1" spans="1:2">
      <c r="A1176" s="240" t="s">
        <v>77</v>
      </c>
      <c r="B1176" s="241"/>
    </row>
    <row r="1177" s="232" customFormat="1" hidden="1" customHeight="1" spans="1:2">
      <c r="A1177" s="240" t="s">
        <v>976</v>
      </c>
      <c r="B1177" s="241"/>
    </row>
    <row r="1178" s="232" customFormat="1" hidden="1" customHeight="1" spans="1:2">
      <c r="A1178" s="240" t="s">
        <v>977</v>
      </c>
      <c r="B1178" s="241"/>
    </row>
    <row r="1179" s="232" customFormat="1" hidden="1" customHeight="1" spans="1:2">
      <c r="A1179" s="240" t="s">
        <v>978</v>
      </c>
      <c r="B1179" s="241"/>
    </row>
    <row r="1180" s="232" customFormat="1" hidden="1" customHeight="1" spans="1:2">
      <c r="A1180" s="240" t="s">
        <v>979</v>
      </c>
      <c r="B1180" s="241"/>
    </row>
    <row r="1181" s="232" customFormat="1" hidden="1" customHeight="1" spans="1:2">
      <c r="A1181" s="240" t="s">
        <v>980</v>
      </c>
      <c r="B1181" s="241"/>
    </row>
    <row r="1182" s="232" customFormat="1" hidden="1" customHeight="1" spans="1:2">
      <c r="A1182" s="240" t="s">
        <v>981</v>
      </c>
      <c r="B1182" s="241"/>
    </row>
    <row r="1183" s="232" customFormat="1" hidden="1" customHeight="1" spans="1:2">
      <c r="A1183" s="240" t="s">
        <v>982</v>
      </c>
      <c r="B1183" s="241">
        <f>SUM(B1184:B1192)</f>
        <v>0</v>
      </c>
    </row>
    <row r="1184" s="232" customFormat="1" hidden="1" customHeight="1" spans="1:2">
      <c r="A1184" s="240" t="s">
        <v>75</v>
      </c>
      <c r="B1184" s="241"/>
    </row>
    <row r="1185" s="232" customFormat="1" hidden="1" customHeight="1" spans="1:2">
      <c r="A1185" s="240" t="s">
        <v>76</v>
      </c>
      <c r="B1185" s="241"/>
    </row>
    <row r="1186" s="232" customFormat="1" hidden="1" customHeight="1" spans="1:2">
      <c r="A1186" s="240" t="s">
        <v>77</v>
      </c>
      <c r="B1186" s="241"/>
    </row>
    <row r="1187" s="232" customFormat="1" hidden="1" customHeight="1" spans="1:2">
      <c r="A1187" s="240" t="s">
        <v>983</v>
      </c>
      <c r="B1187" s="241"/>
    </row>
    <row r="1188" s="232" customFormat="1" hidden="1" customHeight="1" spans="1:2">
      <c r="A1188" s="240" t="s">
        <v>984</v>
      </c>
      <c r="B1188" s="241"/>
    </row>
    <row r="1189" s="232" customFormat="1" hidden="1" customHeight="1" spans="1:2">
      <c r="A1189" s="240" t="s">
        <v>985</v>
      </c>
      <c r="B1189" s="241"/>
    </row>
    <row r="1190" s="232" customFormat="1" hidden="1" customHeight="1" spans="1:2">
      <c r="A1190" s="240" t="s">
        <v>986</v>
      </c>
      <c r="B1190" s="241"/>
    </row>
    <row r="1191" s="232" customFormat="1" hidden="1" customHeight="1" spans="1:2">
      <c r="A1191" s="240" t="s">
        <v>987</v>
      </c>
      <c r="B1191" s="241"/>
    </row>
    <row r="1192" s="232" customFormat="1" hidden="1" customHeight="1" spans="1:2">
      <c r="A1192" s="240" t="s">
        <v>988</v>
      </c>
      <c r="B1192" s="241"/>
    </row>
    <row r="1193" s="232" customFormat="1" hidden="1" customHeight="1" spans="1:2">
      <c r="A1193" s="240" t="s">
        <v>989</v>
      </c>
      <c r="B1193" s="241">
        <f>SUM(B1194:B1197)</f>
        <v>0</v>
      </c>
    </row>
    <row r="1194" s="232" customFormat="1" hidden="1" customHeight="1" spans="1:2">
      <c r="A1194" s="240" t="s">
        <v>990</v>
      </c>
      <c r="B1194" s="241"/>
    </row>
    <row r="1195" s="232" customFormat="1" hidden="1" customHeight="1" spans="1:2">
      <c r="A1195" s="240" t="s">
        <v>991</v>
      </c>
      <c r="B1195" s="241"/>
    </row>
    <row r="1196" s="232" customFormat="1" hidden="1" customHeight="1" spans="1:2">
      <c r="A1196" s="240" t="s">
        <v>992</v>
      </c>
      <c r="B1196" s="241"/>
    </row>
    <row r="1197" s="232" customFormat="1" hidden="1" customHeight="1" spans="1:2">
      <c r="A1197" s="240" t="s">
        <v>993</v>
      </c>
      <c r="B1197" s="241"/>
    </row>
    <row r="1198" s="232" customFormat="1" hidden="1" customHeight="1" spans="1:2">
      <c r="A1198" s="240" t="s">
        <v>994</v>
      </c>
      <c r="B1198" s="241">
        <f>SUM(B1199:B1204)</f>
        <v>0</v>
      </c>
    </row>
    <row r="1199" s="232" customFormat="1" hidden="1" customHeight="1" spans="1:2">
      <c r="A1199" s="240" t="s">
        <v>75</v>
      </c>
      <c r="B1199" s="241"/>
    </row>
    <row r="1200" s="232" customFormat="1" hidden="1" customHeight="1" spans="1:2">
      <c r="A1200" s="240" t="s">
        <v>76</v>
      </c>
      <c r="B1200" s="241"/>
    </row>
    <row r="1201" s="232" customFormat="1" hidden="1" customHeight="1" spans="1:2">
      <c r="A1201" s="240" t="s">
        <v>77</v>
      </c>
      <c r="B1201" s="241"/>
    </row>
    <row r="1202" s="232" customFormat="1" hidden="1" customHeight="1" spans="1:2">
      <c r="A1202" s="240" t="s">
        <v>980</v>
      </c>
      <c r="B1202" s="241"/>
    </row>
    <row r="1203" s="232" customFormat="1" hidden="1" customHeight="1" spans="1:2">
      <c r="A1203" s="240" t="s">
        <v>995</v>
      </c>
      <c r="B1203" s="241"/>
    </row>
    <row r="1204" s="232" customFormat="1" hidden="1" customHeight="1" spans="1:2">
      <c r="A1204" s="240" t="s">
        <v>996</v>
      </c>
      <c r="B1204" s="241"/>
    </row>
    <row r="1205" s="232" customFormat="1" hidden="1" customHeight="1" spans="1:2">
      <c r="A1205" s="240" t="s">
        <v>997</v>
      </c>
      <c r="B1205" s="241">
        <f>SUM(B1206:B1209)</f>
        <v>0</v>
      </c>
    </row>
    <row r="1206" s="232" customFormat="1" hidden="1" customHeight="1" spans="1:2">
      <c r="A1206" s="240" t="s">
        <v>998</v>
      </c>
      <c r="B1206" s="241"/>
    </row>
    <row r="1207" s="232" customFormat="1" hidden="1" customHeight="1" spans="1:2">
      <c r="A1207" s="240" t="s">
        <v>999</v>
      </c>
      <c r="B1207" s="241"/>
    </row>
    <row r="1208" s="232" customFormat="1" hidden="1" customHeight="1" spans="1:2">
      <c r="A1208" s="240" t="s">
        <v>1000</v>
      </c>
      <c r="B1208" s="241"/>
    </row>
    <row r="1209" s="232" customFormat="1" hidden="1" customHeight="1" spans="1:2">
      <c r="A1209" s="240" t="s">
        <v>1001</v>
      </c>
      <c r="B1209" s="241"/>
    </row>
    <row r="1210" s="232" customFormat="1" hidden="1" customHeight="1" spans="1:2">
      <c r="A1210" s="240" t="s">
        <v>1002</v>
      </c>
      <c r="B1210" s="241">
        <f>SUM(B1211:B1214)</f>
        <v>0</v>
      </c>
    </row>
    <row r="1211" s="232" customFormat="1" hidden="1" customHeight="1" spans="1:2">
      <c r="A1211" s="240" t="s">
        <v>956</v>
      </c>
      <c r="B1211" s="241"/>
    </row>
    <row r="1212" s="232" customFormat="1" hidden="1" customHeight="1" spans="1:2">
      <c r="A1212" s="240" t="s">
        <v>957</v>
      </c>
      <c r="B1212" s="241"/>
    </row>
    <row r="1213" s="232" customFormat="1" hidden="1" customHeight="1" spans="1:2">
      <c r="A1213" s="240" t="s">
        <v>1003</v>
      </c>
      <c r="B1213" s="241"/>
    </row>
    <row r="1214" s="232" customFormat="1" hidden="1" customHeight="1" spans="1:2">
      <c r="A1214" s="240" t="s">
        <v>1004</v>
      </c>
      <c r="B1214" s="241"/>
    </row>
    <row r="1215" s="232" customFormat="1" hidden="1" customHeight="1" spans="1:2">
      <c r="A1215" s="240" t="s">
        <v>1005</v>
      </c>
      <c r="B1215" s="241">
        <f>SUM(B1216:B1219)</f>
        <v>0</v>
      </c>
    </row>
    <row r="1216" s="232" customFormat="1" hidden="1" customHeight="1" spans="1:2">
      <c r="A1216" s="240" t="s">
        <v>1003</v>
      </c>
      <c r="B1216" s="241"/>
    </row>
    <row r="1217" s="232" customFormat="1" hidden="1" customHeight="1" spans="1:2">
      <c r="A1217" s="240" t="s">
        <v>1006</v>
      </c>
      <c r="B1217" s="241"/>
    </row>
    <row r="1218" s="232" customFormat="1" hidden="1" customHeight="1" spans="1:2">
      <c r="A1218" s="240" t="s">
        <v>1007</v>
      </c>
      <c r="B1218" s="241"/>
    </row>
    <row r="1219" s="232" customFormat="1" hidden="1" customHeight="1" spans="1:2">
      <c r="A1219" s="240" t="s">
        <v>1008</v>
      </c>
      <c r="B1219" s="241"/>
    </row>
    <row r="1220" s="232" customFormat="1" hidden="1" customHeight="1" spans="1:2">
      <c r="A1220" s="240" t="s">
        <v>1009</v>
      </c>
      <c r="B1220" s="241">
        <f>SUM(B1221:B1224)</f>
        <v>0</v>
      </c>
    </row>
    <row r="1221" s="232" customFormat="1" hidden="1" customHeight="1" spans="1:2">
      <c r="A1221" s="240" t="s">
        <v>963</v>
      </c>
      <c r="B1221" s="241"/>
    </row>
    <row r="1222" s="232" customFormat="1" hidden="1" customHeight="1" spans="1:2">
      <c r="A1222" s="240" t="s">
        <v>1010</v>
      </c>
      <c r="B1222" s="241"/>
    </row>
    <row r="1223" s="232" customFormat="1" hidden="1" customHeight="1" spans="1:2">
      <c r="A1223" s="240" t="s">
        <v>1011</v>
      </c>
      <c r="B1223" s="241"/>
    </row>
    <row r="1224" s="232" customFormat="1" hidden="1" customHeight="1" spans="1:2">
      <c r="A1224" s="240" t="s">
        <v>1012</v>
      </c>
      <c r="B1224" s="241"/>
    </row>
    <row r="1225" s="232" customFormat="1" hidden="1" customHeight="1" spans="1:2">
      <c r="A1225" s="240" t="s">
        <v>1013</v>
      </c>
      <c r="B1225" s="241">
        <f>SUM(B1226:B1233)</f>
        <v>0</v>
      </c>
    </row>
    <row r="1226" s="232" customFormat="1" hidden="1" customHeight="1" spans="1:2">
      <c r="A1226" s="240" t="s">
        <v>1014</v>
      </c>
      <c r="B1226" s="241"/>
    </row>
    <row r="1227" s="232" customFormat="1" hidden="1" customHeight="1" spans="1:2">
      <c r="A1227" s="240" t="s">
        <v>1015</v>
      </c>
      <c r="B1227" s="241"/>
    </row>
    <row r="1228" s="232" customFormat="1" hidden="1" customHeight="1" spans="1:2">
      <c r="A1228" s="240" t="s">
        <v>1016</v>
      </c>
      <c r="B1228" s="241"/>
    </row>
    <row r="1229" s="232" customFormat="1" hidden="1" customHeight="1" spans="1:2">
      <c r="A1229" s="240" t="s">
        <v>1017</v>
      </c>
      <c r="B1229" s="241"/>
    </row>
    <row r="1230" s="232" customFormat="1" hidden="1" customHeight="1" spans="1:2">
      <c r="A1230" s="240" t="s">
        <v>1018</v>
      </c>
      <c r="B1230" s="241"/>
    </row>
    <row r="1231" s="232" customFormat="1" hidden="1" customHeight="1" spans="1:2">
      <c r="A1231" s="240" t="s">
        <v>1019</v>
      </c>
      <c r="B1231" s="241"/>
    </row>
    <row r="1232" s="232" customFormat="1" hidden="1" customHeight="1" spans="1:2">
      <c r="A1232" s="240" t="s">
        <v>1020</v>
      </c>
      <c r="B1232" s="241"/>
    </row>
    <row r="1233" s="232" customFormat="1" hidden="1" customHeight="1" spans="1:2">
      <c r="A1233" s="240" t="s">
        <v>1021</v>
      </c>
      <c r="B1233" s="241"/>
    </row>
    <row r="1234" s="232" customFormat="1" hidden="1" customHeight="1" spans="1:2">
      <c r="A1234" s="240" t="s">
        <v>1022</v>
      </c>
      <c r="B1234" s="241">
        <f>SUM(B1235:B1240)</f>
        <v>0</v>
      </c>
    </row>
    <row r="1235" s="232" customFormat="1" hidden="1" customHeight="1" spans="1:2">
      <c r="A1235" s="240" t="s">
        <v>1023</v>
      </c>
      <c r="B1235" s="241"/>
    </row>
    <row r="1236" s="232" customFormat="1" hidden="1" customHeight="1" spans="1:2">
      <c r="A1236" s="240" t="s">
        <v>1024</v>
      </c>
      <c r="B1236" s="241"/>
    </row>
    <row r="1237" s="232" customFormat="1" hidden="1" customHeight="1" spans="1:2">
      <c r="A1237" s="240" t="s">
        <v>1025</v>
      </c>
      <c r="B1237" s="241"/>
    </row>
    <row r="1238" s="232" customFormat="1" hidden="1" customHeight="1" spans="1:2">
      <c r="A1238" s="240" t="s">
        <v>1026</v>
      </c>
      <c r="B1238" s="241"/>
    </row>
    <row r="1239" s="232" customFormat="1" hidden="1" customHeight="1" spans="1:2">
      <c r="A1239" s="240" t="s">
        <v>1027</v>
      </c>
      <c r="B1239" s="241"/>
    </row>
    <row r="1240" s="232" customFormat="1" hidden="1" customHeight="1" spans="1:2">
      <c r="A1240" s="240" t="s">
        <v>1028</v>
      </c>
      <c r="B1240" s="241"/>
    </row>
    <row r="1241" s="232" customFormat="1" hidden="1" customHeight="1" spans="1:2">
      <c r="A1241" s="240" t="s">
        <v>1029</v>
      </c>
      <c r="B1241" s="241">
        <f>SUM(B1242:B1249)</f>
        <v>0</v>
      </c>
    </row>
    <row r="1242" s="232" customFormat="1" hidden="1" customHeight="1" spans="1:2">
      <c r="A1242" s="240" t="s">
        <v>1030</v>
      </c>
      <c r="B1242" s="241"/>
    </row>
    <row r="1243" s="232" customFormat="1" hidden="1" customHeight="1" spans="1:2">
      <c r="A1243" s="240" t="s">
        <v>984</v>
      </c>
      <c r="B1243" s="241"/>
    </row>
    <row r="1244" s="232" customFormat="1" hidden="1" customHeight="1" spans="1:2">
      <c r="A1244" s="240" t="s">
        <v>1031</v>
      </c>
      <c r="B1244" s="241"/>
    </row>
    <row r="1245" s="232" customFormat="1" hidden="1" customHeight="1" spans="1:2">
      <c r="A1245" s="240" t="s">
        <v>1032</v>
      </c>
      <c r="B1245" s="241"/>
    </row>
    <row r="1246" s="232" customFormat="1" hidden="1" customHeight="1" spans="1:2">
      <c r="A1246" s="240" t="s">
        <v>1033</v>
      </c>
      <c r="B1246" s="241"/>
    </row>
    <row r="1247" s="232" customFormat="1" hidden="1" customHeight="1" spans="1:2">
      <c r="A1247" s="240" t="s">
        <v>1034</v>
      </c>
      <c r="B1247" s="241"/>
    </row>
    <row r="1248" s="232" customFormat="1" hidden="1" customHeight="1" spans="1:2">
      <c r="A1248" s="240" t="s">
        <v>1035</v>
      </c>
      <c r="B1248" s="241"/>
    </row>
    <row r="1249" s="232" customFormat="1" hidden="1" customHeight="1" spans="1:2">
      <c r="A1249" s="240" t="s">
        <v>1036</v>
      </c>
      <c r="B1249" s="241"/>
    </row>
    <row r="1250" s="232" customFormat="1" hidden="1" customHeight="1" spans="1:2">
      <c r="A1250" s="240" t="s">
        <v>1037</v>
      </c>
      <c r="B1250" s="241">
        <f>SUM(B1251:B1252)</f>
        <v>0</v>
      </c>
    </row>
    <row r="1251" s="232" customFormat="1" hidden="1" customHeight="1" spans="1:2">
      <c r="A1251" s="240" t="s">
        <v>956</v>
      </c>
      <c r="B1251" s="241"/>
    </row>
    <row r="1252" s="232" customFormat="1" hidden="1" customHeight="1" spans="1:2">
      <c r="A1252" s="240" t="s">
        <v>1038</v>
      </c>
      <c r="B1252" s="241"/>
    </row>
    <row r="1253" s="232" customFormat="1" hidden="1" customHeight="1" spans="1:2">
      <c r="A1253" s="240" t="s">
        <v>1039</v>
      </c>
      <c r="B1253" s="241">
        <f>SUM(B1254:B1255)</f>
        <v>0</v>
      </c>
    </row>
    <row r="1254" s="232" customFormat="1" hidden="1" customHeight="1" spans="1:2">
      <c r="A1254" s="240" t="s">
        <v>956</v>
      </c>
      <c r="B1254" s="241"/>
    </row>
    <row r="1255" s="232" customFormat="1" hidden="1" customHeight="1" spans="1:2">
      <c r="A1255" s="240" t="s">
        <v>1040</v>
      </c>
      <c r="B1255" s="241"/>
    </row>
    <row r="1256" s="232" customFormat="1" hidden="1" customHeight="1" spans="1:2">
      <c r="A1256" s="240" t="s">
        <v>1041</v>
      </c>
      <c r="B1256" s="241"/>
    </row>
    <row r="1257" s="232" customFormat="1" hidden="1" customHeight="1" spans="1:2">
      <c r="A1257" s="240" t="s">
        <v>1042</v>
      </c>
      <c r="B1257" s="241">
        <f>SUM(B1258:B1260)</f>
        <v>0</v>
      </c>
    </row>
    <row r="1258" s="232" customFormat="1" hidden="1" customHeight="1" spans="1:2">
      <c r="A1258" s="240" t="s">
        <v>963</v>
      </c>
      <c r="B1258" s="241"/>
    </row>
    <row r="1259" s="232" customFormat="1" hidden="1" customHeight="1" spans="1:2">
      <c r="A1259" s="240" t="s">
        <v>1011</v>
      </c>
      <c r="B1259" s="241"/>
    </row>
    <row r="1260" s="232" customFormat="1" hidden="1" customHeight="1" spans="1:2">
      <c r="A1260" s="240" t="s">
        <v>1043</v>
      </c>
      <c r="B1260" s="241"/>
    </row>
    <row r="1261" s="232" customFormat="1" customHeight="1" spans="1:2">
      <c r="A1261" s="240" t="s">
        <v>1044</v>
      </c>
      <c r="B1261" s="241">
        <f>SUM(B1262:B1263)</f>
        <v>2576</v>
      </c>
    </row>
    <row r="1262" s="232" customFormat="1" hidden="1" customHeight="1" spans="1:2">
      <c r="A1262" s="240" t="s">
        <v>1045</v>
      </c>
      <c r="B1262" s="241"/>
    </row>
    <row r="1263" s="232" customFormat="1" customHeight="1" spans="1:2">
      <c r="A1263" s="240" t="s">
        <v>1046</v>
      </c>
      <c r="B1263" s="241">
        <v>2576</v>
      </c>
    </row>
    <row r="1264" s="232" customFormat="1" customHeight="1" spans="1:2">
      <c r="A1264" s="240" t="s">
        <v>1047</v>
      </c>
      <c r="B1264" s="241">
        <f>SUM(B1265,B1275,B1291,B1296,B1310,B1317,B1324,B1330,B1334)</f>
        <v>746.32</v>
      </c>
    </row>
    <row r="1265" s="232" customFormat="1" hidden="1" customHeight="1" spans="1:2">
      <c r="A1265" s="240" t="s">
        <v>1048</v>
      </c>
      <c r="B1265" s="241">
        <f>SUM(B1266:B1274)</f>
        <v>0</v>
      </c>
    </row>
    <row r="1266" s="232" customFormat="1" hidden="1" customHeight="1" spans="1:2">
      <c r="A1266" s="240" t="s">
        <v>75</v>
      </c>
      <c r="B1266" s="241"/>
    </row>
    <row r="1267" s="232" customFormat="1" hidden="1" customHeight="1" spans="1:2">
      <c r="A1267" s="240" t="s">
        <v>76</v>
      </c>
      <c r="B1267" s="241"/>
    </row>
    <row r="1268" s="232" customFormat="1" hidden="1" customHeight="1" spans="1:2">
      <c r="A1268" s="240" t="s">
        <v>77</v>
      </c>
      <c r="B1268" s="241"/>
    </row>
    <row r="1269" s="232" customFormat="1" hidden="1" customHeight="1" spans="1:2">
      <c r="A1269" s="240" t="s">
        <v>1049</v>
      </c>
      <c r="B1269" s="241"/>
    </row>
    <row r="1270" s="232" customFormat="1" hidden="1" customHeight="1" spans="1:2">
      <c r="A1270" s="240" t="s">
        <v>1050</v>
      </c>
      <c r="B1270" s="241"/>
    </row>
    <row r="1271" s="232" customFormat="1" hidden="1" customHeight="1" spans="1:2">
      <c r="A1271" s="240" t="s">
        <v>1051</v>
      </c>
      <c r="B1271" s="241"/>
    </row>
    <row r="1272" s="232" customFormat="1" hidden="1" customHeight="1" spans="1:2">
      <c r="A1272" s="240" t="s">
        <v>1052</v>
      </c>
      <c r="B1272" s="241"/>
    </row>
    <row r="1273" s="232" customFormat="1" hidden="1" customHeight="1" spans="1:2">
      <c r="A1273" s="240" t="s">
        <v>1053</v>
      </c>
      <c r="B1273" s="241"/>
    </row>
    <row r="1274" s="232" customFormat="1" hidden="1" customHeight="1" spans="1:2">
      <c r="A1274" s="240" t="s">
        <v>1054</v>
      </c>
      <c r="B1274" s="241"/>
    </row>
    <row r="1275" s="232" customFormat="1" hidden="1" customHeight="1" spans="1:2">
      <c r="A1275" s="240" t="s">
        <v>1055</v>
      </c>
      <c r="B1275" s="241">
        <f>SUM(B1276:B1290)</f>
        <v>0</v>
      </c>
    </row>
    <row r="1276" s="232" customFormat="1" hidden="1" customHeight="1" spans="1:2">
      <c r="A1276" s="240" t="s">
        <v>75</v>
      </c>
      <c r="B1276" s="241"/>
    </row>
    <row r="1277" s="232" customFormat="1" hidden="1" customHeight="1" spans="1:2">
      <c r="A1277" s="240" t="s">
        <v>76</v>
      </c>
      <c r="B1277" s="241"/>
    </row>
    <row r="1278" s="232" customFormat="1" hidden="1" customHeight="1" spans="1:2">
      <c r="A1278" s="240" t="s">
        <v>77</v>
      </c>
      <c r="B1278" s="241"/>
    </row>
    <row r="1279" s="232" customFormat="1" hidden="1" customHeight="1" spans="1:2">
      <c r="A1279" s="240" t="s">
        <v>1056</v>
      </c>
      <c r="B1279" s="241"/>
    </row>
    <row r="1280" s="232" customFormat="1" hidden="1" customHeight="1" spans="1:2">
      <c r="A1280" s="240" t="s">
        <v>1057</v>
      </c>
      <c r="B1280" s="241"/>
    </row>
    <row r="1281" s="232" customFormat="1" hidden="1" customHeight="1" spans="1:2">
      <c r="A1281" s="240" t="s">
        <v>1058</v>
      </c>
      <c r="B1281" s="241"/>
    </row>
    <row r="1282" s="232" customFormat="1" hidden="1" customHeight="1" spans="1:2">
      <c r="A1282" s="240" t="s">
        <v>1059</v>
      </c>
      <c r="B1282" s="241"/>
    </row>
    <row r="1283" s="232" customFormat="1" hidden="1" customHeight="1" spans="1:2">
      <c r="A1283" s="240" t="s">
        <v>1060</v>
      </c>
      <c r="B1283" s="241"/>
    </row>
    <row r="1284" s="232" customFormat="1" hidden="1" customHeight="1" spans="1:2">
      <c r="A1284" s="240" t="s">
        <v>1061</v>
      </c>
      <c r="B1284" s="241"/>
    </row>
    <row r="1285" s="232" customFormat="1" hidden="1" customHeight="1" spans="1:2">
      <c r="A1285" s="240" t="s">
        <v>1062</v>
      </c>
      <c r="B1285" s="241"/>
    </row>
    <row r="1286" s="232" customFormat="1" hidden="1" customHeight="1" spans="1:2">
      <c r="A1286" s="240" t="s">
        <v>1063</v>
      </c>
      <c r="B1286" s="241"/>
    </row>
    <row r="1287" s="232" customFormat="1" hidden="1" customHeight="1" spans="1:2">
      <c r="A1287" s="240" t="s">
        <v>1064</v>
      </c>
      <c r="B1287" s="241"/>
    </row>
    <row r="1288" s="232" customFormat="1" hidden="1" customHeight="1" spans="1:2">
      <c r="A1288" s="240" t="s">
        <v>1065</v>
      </c>
      <c r="B1288" s="241"/>
    </row>
    <row r="1289" s="232" customFormat="1" hidden="1" customHeight="1" spans="1:2">
      <c r="A1289" s="240" t="s">
        <v>1066</v>
      </c>
      <c r="B1289" s="241"/>
    </row>
    <row r="1290" s="232" customFormat="1" hidden="1" customHeight="1" spans="1:2">
      <c r="A1290" s="240" t="s">
        <v>1067</v>
      </c>
      <c r="B1290" s="241"/>
    </row>
    <row r="1291" s="232" customFormat="1" hidden="1" customHeight="1" spans="1:2">
      <c r="A1291" s="240" t="s">
        <v>1068</v>
      </c>
      <c r="B1291" s="241">
        <f>SUM(B1292:B1295)</f>
        <v>0</v>
      </c>
    </row>
    <row r="1292" s="232" customFormat="1" hidden="1" customHeight="1" spans="1:2">
      <c r="A1292" s="240" t="s">
        <v>75</v>
      </c>
      <c r="B1292" s="241"/>
    </row>
    <row r="1293" s="232" customFormat="1" hidden="1" customHeight="1" spans="1:2">
      <c r="A1293" s="240" t="s">
        <v>76</v>
      </c>
      <c r="B1293" s="241"/>
    </row>
    <row r="1294" s="232" customFormat="1" hidden="1" customHeight="1" spans="1:2">
      <c r="A1294" s="240" t="s">
        <v>77</v>
      </c>
      <c r="B1294" s="241"/>
    </row>
    <row r="1295" s="232" customFormat="1" hidden="1" customHeight="1" spans="1:2">
      <c r="A1295" s="240" t="s">
        <v>1069</v>
      </c>
      <c r="B1295" s="241"/>
    </row>
    <row r="1296" s="232" customFormat="1" hidden="1" customHeight="1" spans="1:2">
      <c r="A1296" s="240" t="s">
        <v>1070</v>
      </c>
      <c r="B1296" s="241">
        <f>SUM(B1297:B1309)</f>
        <v>0</v>
      </c>
    </row>
    <row r="1297" s="232" customFormat="1" hidden="1" customHeight="1" spans="1:2">
      <c r="A1297" s="240" t="s">
        <v>75</v>
      </c>
      <c r="B1297" s="241"/>
    </row>
    <row r="1298" s="232" customFormat="1" hidden="1" customHeight="1" spans="1:2">
      <c r="A1298" s="240" t="s">
        <v>76</v>
      </c>
      <c r="B1298" s="241"/>
    </row>
    <row r="1299" s="232" customFormat="1" hidden="1" customHeight="1" spans="1:2">
      <c r="A1299" s="240" t="s">
        <v>77</v>
      </c>
      <c r="B1299" s="241"/>
    </row>
    <row r="1300" s="232" customFormat="1" hidden="1" customHeight="1" spans="1:2">
      <c r="A1300" s="240" t="s">
        <v>1071</v>
      </c>
      <c r="B1300" s="241"/>
    </row>
    <row r="1301" s="232" customFormat="1" hidden="1" customHeight="1" spans="1:2">
      <c r="A1301" s="240" t="s">
        <v>1072</v>
      </c>
      <c r="B1301" s="241"/>
    </row>
    <row r="1302" s="232" customFormat="1" hidden="1" customHeight="1" spans="1:2">
      <c r="A1302" s="240" t="s">
        <v>1073</v>
      </c>
      <c r="B1302" s="241"/>
    </row>
    <row r="1303" s="232" customFormat="1" hidden="1" customHeight="1" spans="1:2">
      <c r="A1303" s="240" t="s">
        <v>1074</v>
      </c>
      <c r="B1303" s="241"/>
    </row>
    <row r="1304" s="232" customFormat="1" hidden="1" customHeight="1" spans="1:2">
      <c r="A1304" s="240" t="s">
        <v>1075</v>
      </c>
      <c r="B1304" s="241"/>
    </row>
    <row r="1305" s="232" customFormat="1" hidden="1" customHeight="1" spans="1:2">
      <c r="A1305" s="240" t="s">
        <v>1076</v>
      </c>
      <c r="B1305" s="241"/>
    </row>
    <row r="1306" s="232" customFormat="1" hidden="1" customHeight="1" spans="1:2">
      <c r="A1306" s="240" t="s">
        <v>1077</v>
      </c>
      <c r="B1306" s="241"/>
    </row>
    <row r="1307" s="232" customFormat="1" hidden="1" customHeight="1" spans="1:2">
      <c r="A1307" s="240" t="s">
        <v>980</v>
      </c>
      <c r="B1307" s="241"/>
    </row>
    <row r="1308" s="232" customFormat="1" hidden="1" customHeight="1" spans="1:2">
      <c r="A1308" s="240" t="s">
        <v>1078</v>
      </c>
      <c r="B1308" s="241"/>
    </row>
    <row r="1309" s="232" customFormat="1" hidden="1" customHeight="1" spans="1:2">
      <c r="A1309" s="240" t="s">
        <v>1079</v>
      </c>
      <c r="B1309" s="241"/>
    </row>
    <row r="1310" s="232" customFormat="1" hidden="1" customHeight="1" spans="1:2">
      <c r="A1310" s="240" t="s">
        <v>1080</v>
      </c>
      <c r="B1310" s="241">
        <f>SUM(B1311:B1316)</f>
        <v>0</v>
      </c>
    </row>
    <row r="1311" s="232" customFormat="1" hidden="1" customHeight="1" spans="1:2">
      <c r="A1311" s="240" t="s">
        <v>75</v>
      </c>
      <c r="B1311" s="241"/>
    </row>
    <row r="1312" s="232" customFormat="1" hidden="1" customHeight="1" spans="1:2">
      <c r="A1312" s="240" t="s">
        <v>76</v>
      </c>
      <c r="B1312" s="241"/>
    </row>
    <row r="1313" s="232" customFormat="1" hidden="1" customHeight="1" spans="1:2">
      <c r="A1313" s="240" t="s">
        <v>77</v>
      </c>
      <c r="B1313" s="241"/>
    </row>
    <row r="1314" s="232" customFormat="1" hidden="1" customHeight="1" spans="1:2">
      <c r="A1314" s="240" t="s">
        <v>1081</v>
      </c>
      <c r="B1314" s="241"/>
    </row>
    <row r="1315" s="232" customFormat="1" hidden="1" customHeight="1" spans="1:2">
      <c r="A1315" s="240" t="s">
        <v>1082</v>
      </c>
      <c r="B1315" s="241"/>
    </row>
    <row r="1316" s="232" customFormat="1" hidden="1" customHeight="1" spans="1:2">
      <c r="A1316" s="240" t="s">
        <v>1083</v>
      </c>
      <c r="B1316" s="241"/>
    </row>
    <row r="1317" s="232" customFormat="1" hidden="1" customHeight="1" spans="1:2">
      <c r="A1317" s="240" t="s">
        <v>1084</v>
      </c>
      <c r="B1317" s="241">
        <f>SUM(B1318:B1323)</f>
        <v>0</v>
      </c>
    </row>
    <row r="1318" s="232" customFormat="1" hidden="1" customHeight="1" spans="1:2">
      <c r="A1318" s="240" t="s">
        <v>75</v>
      </c>
      <c r="B1318" s="241"/>
    </row>
    <row r="1319" s="232" customFormat="1" hidden="1" customHeight="1" spans="1:2">
      <c r="A1319" s="240" t="s">
        <v>76</v>
      </c>
      <c r="B1319" s="241"/>
    </row>
    <row r="1320" s="232" customFormat="1" hidden="1" customHeight="1" spans="1:2">
      <c r="A1320" s="240" t="s">
        <v>77</v>
      </c>
      <c r="B1320" s="241"/>
    </row>
    <row r="1321" s="232" customFormat="1" hidden="1" customHeight="1" spans="1:2">
      <c r="A1321" s="240" t="s">
        <v>1085</v>
      </c>
      <c r="B1321" s="241"/>
    </row>
    <row r="1322" s="232" customFormat="1" hidden="1" customHeight="1" spans="1:2">
      <c r="A1322" s="240" t="s">
        <v>1086</v>
      </c>
      <c r="B1322" s="241"/>
    </row>
    <row r="1323" s="232" customFormat="1" hidden="1" customHeight="1" spans="1:2">
      <c r="A1323" s="240" t="s">
        <v>1087</v>
      </c>
      <c r="B1323" s="241"/>
    </row>
    <row r="1324" s="232" customFormat="1" hidden="1" customHeight="1" spans="1:2">
      <c r="A1324" s="240" t="s">
        <v>1088</v>
      </c>
      <c r="B1324" s="241">
        <f>SUM(B1325:B1329)</f>
        <v>0</v>
      </c>
    </row>
    <row r="1325" s="232" customFormat="1" hidden="1" customHeight="1" spans="1:2">
      <c r="A1325" s="240" t="s">
        <v>1089</v>
      </c>
      <c r="B1325" s="241"/>
    </row>
    <row r="1326" s="232" customFormat="1" hidden="1" customHeight="1" spans="1:2">
      <c r="A1326" s="240" t="s">
        <v>1090</v>
      </c>
      <c r="B1326" s="241"/>
    </row>
    <row r="1327" s="232" customFormat="1" hidden="1" customHeight="1" spans="1:2">
      <c r="A1327" s="240" t="s">
        <v>1091</v>
      </c>
      <c r="B1327" s="241"/>
    </row>
    <row r="1328" s="232" customFormat="1" hidden="1" customHeight="1" spans="1:2">
      <c r="A1328" s="240" t="s">
        <v>1092</v>
      </c>
      <c r="B1328" s="241"/>
    </row>
    <row r="1329" s="232" customFormat="1" hidden="1" customHeight="1" spans="1:2">
      <c r="A1329" s="240" t="s">
        <v>1093</v>
      </c>
      <c r="B1329" s="241"/>
    </row>
    <row r="1330" s="232" customFormat="1" hidden="1" customHeight="1" spans="1:2">
      <c r="A1330" s="240" t="s">
        <v>1094</v>
      </c>
      <c r="B1330" s="241">
        <f>SUM(B1331:B1333)</f>
        <v>0</v>
      </c>
    </row>
    <row r="1331" s="232" customFormat="1" hidden="1" customHeight="1" spans="1:2">
      <c r="A1331" s="240" t="s">
        <v>1095</v>
      </c>
      <c r="B1331" s="241"/>
    </row>
    <row r="1332" s="232" customFormat="1" hidden="1" customHeight="1" spans="1:2">
      <c r="A1332" s="240" t="s">
        <v>1096</v>
      </c>
      <c r="B1332" s="241"/>
    </row>
    <row r="1333" s="232" customFormat="1" hidden="1" customHeight="1" spans="1:2">
      <c r="A1333" s="240" t="s">
        <v>1097</v>
      </c>
      <c r="B1333" s="241"/>
    </row>
    <row r="1334" s="232" customFormat="1" customHeight="1" spans="1:2">
      <c r="A1334" s="240" t="s">
        <v>1098</v>
      </c>
      <c r="B1334" s="241">
        <f>SUM(B1335:B1339)</f>
        <v>746.32</v>
      </c>
    </row>
    <row r="1335" s="232" customFormat="1" hidden="1" customHeight="1" spans="1:2">
      <c r="A1335" s="240" t="s">
        <v>1099</v>
      </c>
      <c r="B1335" s="241"/>
    </row>
    <row r="1336" s="232" customFormat="1" hidden="1" customHeight="1" spans="1:2">
      <c r="A1336" s="240" t="s">
        <v>1100</v>
      </c>
      <c r="B1336" s="241"/>
    </row>
    <row r="1337" s="232" customFormat="1" hidden="1" customHeight="1" spans="1:2">
      <c r="A1337" s="240" t="s">
        <v>1101</v>
      </c>
      <c r="B1337" s="241"/>
    </row>
    <row r="1338" s="232" customFormat="1" hidden="1" customHeight="1" spans="1:2">
      <c r="A1338" s="240" t="s">
        <v>1102</v>
      </c>
      <c r="B1338" s="241"/>
    </row>
    <row r="1339" s="232" customFormat="1" customHeight="1" spans="1:2">
      <c r="A1339" s="240" t="s">
        <v>1103</v>
      </c>
      <c r="B1339" s="241">
        <v>746.32</v>
      </c>
    </row>
    <row r="1340" s="232" customFormat="1" customHeight="1" spans="1:2">
      <c r="A1340" s="240" t="s">
        <v>1104</v>
      </c>
      <c r="B1340" s="241">
        <f>SUM(B1341,B1351,B1357)</f>
        <v>967.55</v>
      </c>
    </row>
    <row r="1341" s="232" customFormat="1" customHeight="1" spans="1:2">
      <c r="A1341" s="240" t="s">
        <v>1105</v>
      </c>
      <c r="B1341" s="241">
        <f>SUM(B1342:B1350)</f>
        <v>315.24</v>
      </c>
    </row>
    <row r="1342" s="232" customFormat="1" customHeight="1" spans="1:2">
      <c r="A1342" s="240" t="s">
        <v>75</v>
      </c>
      <c r="B1342" s="241">
        <v>315.24</v>
      </c>
    </row>
    <row r="1343" s="232" customFormat="1" hidden="1" customHeight="1" spans="1:2">
      <c r="A1343" s="240" t="s">
        <v>76</v>
      </c>
      <c r="B1343" s="241"/>
    </row>
    <row r="1344" s="232" customFormat="1" hidden="1" customHeight="1" spans="1:2">
      <c r="A1344" s="240" t="s">
        <v>77</v>
      </c>
      <c r="B1344" s="241"/>
    </row>
    <row r="1345" s="232" customFormat="1" hidden="1" customHeight="1" spans="1:2">
      <c r="A1345" s="240" t="s">
        <v>1106</v>
      </c>
      <c r="B1345" s="241"/>
    </row>
    <row r="1346" s="232" customFormat="1" hidden="1" customHeight="1" spans="1:2">
      <c r="A1346" s="240" t="s">
        <v>1107</v>
      </c>
      <c r="B1346" s="241"/>
    </row>
    <row r="1347" s="232" customFormat="1" hidden="1" customHeight="1" spans="1:2">
      <c r="A1347" s="240" t="s">
        <v>1108</v>
      </c>
      <c r="B1347" s="241"/>
    </row>
    <row r="1348" s="232" customFormat="1" hidden="1" customHeight="1" spans="1:2">
      <c r="A1348" s="240" t="s">
        <v>1109</v>
      </c>
      <c r="B1348" s="241"/>
    </row>
    <row r="1349" s="232" customFormat="1" hidden="1" customHeight="1" spans="1:2">
      <c r="A1349" s="240" t="s">
        <v>84</v>
      </c>
      <c r="B1349" s="241"/>
    </row>
    <row r="1350" s="232" customFormat="1" hidden="1" customHeight="1" spans="1:2">
      <c r="A1350" s="240" t="s">
        <v>1110</v>
      </c>
      <c r="B1350" s="241"/>
    </row>
    <row r="1351" s="232" customFormat="1" hidden="1" customHeight="1" spans="1:2">
      <c r="A1351" s="240" t="s">
        <v>1111</v>
      </c>
      <c r="B1351" s="241">
        <f>SUM(B1352:B1356)</f>
        <v>0</v>
      </c>
    </row>
    <row r="1352" s="232" customFormat="1" hidden="1" customHeight="1" spans="1:2">
      <c r="A1352" s="240" t="s">
        <v>75</v>
      </c>
      <c r="B1352" s="241"/>
    </row>
    <row r="1353" s="232" customFormat="1" hidden="1" customHeight="1" spans="1:2">
      <c r="A1353" s="240" t="s">
        <v>76</v>
      </c>
      <c r="B1353" s="241"/>
    </row>
    <row r="1354" s="232" customFormat="1" hidden="1" customHeight="1" spans="1:2">
      <c r="A1354" s="240" t="s">
        <v>77</v>
      </c>
      <c r="B1354" s="241"/>
    </row>
    <row r="1355" s="232" customFormat="1" hidden="1" customHeight="1" spans="1:2">
      <c r="A1355" s="240" t="s">
        <v>1112</v>
      </c>
      <c r="B1355" s="241"/>
    </row>
    <row r="1356" s="232" customFormat="1" hidden="1" customHeight="1" spans="1:2">
      <c r="A1356" s="240" t="s">
        <v>1113</v>
      </c>
      <c r="B1356" s="241"/>
    </row>
    <row r="1357" s="232" customFormat="1" customHeight="1" spans="1:2">
      <c r="A1357" s="240" t="s">
        <v>1114</v>
      </c>
      <c r="B1357" s="241">
        <f>SUM(B1358:B1359)</f>
        <v>652.31</v>
      </c>
    </row>
    <row r="1358" s="232" customFormat="1" hidden="1" customHeight="1" spans="1:2">
      <c r="A1358" s="240" t="s">
        <v>1115</v>
      </c>
      <c r="B1358" s="241"/>
    </row>
    <row r="1359" s="232" customFormat="1" customHeight="1" spans="1:2">
      <c r="A1359" s="240" t="s">
        <v>1116</v>
      </c>
      <c r="B1359" s="241">
        <v>652.31</v>
      </c>
    </row>
    <row r="1360" s="232" customFormat="1" hidden="1" customHeight="1" spans="1:2">
      <c r="A1360" s="240" t="s">
        <v>1117</v>
      </c>
      <c r="B1360" s="241">
        <f>SUM(B1361,B1368,B1378,B1384,B1389)</f>
        <v>0</v>
      </c>
    </row>
    <row r="1361" s="232" customFormat="1" hidden="1" customHeight="1" spans="1:2">
      <c r="A1361" s="240" t="s">
        <v>1118</v>
      </c>
      <c r="B1361" s="241">
        <f>SUM(B1362:B1367)</f>
        <v>0</v>
      </c>
    </row>
    <row r="1362" s="232" customFormat="1" hidden="1" customHeight="1" spans="1:2">
      <c r="A1362" s="240" t="s">
        <v>75</v>
      </c>
      <c r="B1362" s="241"/>
    </row>
    <row r="1363" s="232" customFormat="1" hidden="1" customHeight="1" spans="1:2">
      <c r="A1363" s="240" t="s">
        <v>76</v>
      </c>
      <c r="B1363" s="241"/>
    </row>
    <row r="1364" s="232" customFormat="1" hidden="1" customHeight="1" spans="1:2">
      <c r="A1364" s="240" t="s">
        <v>77</v>
      </c>
      <c r="B1364" s="241"/>
    </row>
    <row r="1365" s="232" customFormat="1" hidden="1" customHeight="1" spans="1:2">
      <c r="A1365" s="240" t="s">
        <v>1119</v>
      </c>
      <c r="B1365" s="241"/>
    </row>
    <row r="1366" s="232" customFormat="1" hidden="1" customHeight="1" spans="1:2">
      <c r="A1366" s="240" t="s">
        <v>84</v>
      </c>
      <c r="B1366" s="241"/>
    </row>
    <row r="1367" s="232" customFormat="1" hidden="1" customHeight="1" spans="1:2">
      <c r="A1367" s="240" t="s">
        <v>1120</v>
      </c>
      <c r="B1367" s="241"/>
    </row>
    <row r="1368" s="232" customFormat="1" hidden="1" customHeight="1" spans="1:2">
      <c r="A1368" s="240" t="s">
        <v>1121</v>
      </c>
      <c r="B1368" s="241">
        <f>SUM(B1369:B1377)</f>
        <v>0</v>
      </c>
    </row>
    <row r="1369" s="232" customFormat="1" hidden="1" customHeight="1" spans="1:2">
      <c r="A1369" s="240" t="s">
        <v>1122</v>
      </c>
      <c r="B1369" s="241"/>
    </row>
    <row r="1370" s="232" customFormat="1" hidden="1" customHeight="1" spans="1:2">
      <c r="A1370" s="240" t="s">
        <v>1123</v>
      </c>
      <c r="B1370" s="241"/>
    </row>
    <row r="1371" s="232" customFormat="1" hidden="1" customHeight="1" spans="1:2">
      <c r="A1371" s="240" t="s">
        <v>1124</v>
      </c>
      <c r="B1371" s="241"/>
    </row>
    <row r="1372" s="232" customFormat="1" hidden="1" customHeight="1" spans="1:2">
      <c r="A1372" s="240" t="s">
        <v>1125</v>
      </c>
      <c r="B1372" s="241"/>
    </row>
    <row r="1373" s="232" customFormat="1" hidden="1" customHeight="1" spans="1:2">
      <c r="A1373" s="240" t="s">
        <v>1126</v>
      </c>
      <c r="B1373" s="241"/>
    </row>
    <row r="1374" s="232" customFormat="1" hidden="1" customHeight="1" spans="1:2">
      <c r="A1374" s="240" t="s">
        <v>1127</v>
      </c>
      <c r="B1374" s="241"/>
    </row>
    <row r="1375" s="232" customFormat="1" hidden="1" customHeight="1" spans="1:2">
      <c r="A1375" s="240" t="s">
        <v>1128</v>
      </c>
      <c r="B1375" s="241"/>
    </row>
    <row r="1376" s="232" customFormat="1" hidden="1" customHeight="1" spans="1:2">
      <c r="A1376" s="240" t="s">
        <v>1129</v>
      </c>
      <c r="B1376" s="241"/>
    </row>
    <row r="1377" s="232" customFormat="1" hidden="1" customHeight="1" spans="1:2">
      <c r="A1377" s="240" t="s">
        <v>1130</v>
      </c>
      <c r="B1377" s="241"/>
    </row>
    <row r="1378" s="232" customFormat="1" hidden="1" customHeight="1" spans="1:2">
      <c r="A1378" s="240" t="s">
        <v>1131</v>
      </c>
      <c r="B1378" s="241">
        <f>SUM(B1379:B1383)</f>
        <v>0</v>
      </c>
    </row>
    <row r="1379" s="232" customFormat="1" hidden="1" customHeight="1" spans="1:2">
      <c r="A1379" s="240" t="s">
        <v>1132</v>
      </c>
      <c r="B1379" s="241"/>
    </row>
    <row r="1380" s="232" customFormat="1" hidden="1" customHeight="1" spans="1:2">
      <c r="A1380" s="240" t="s">
        <v>1133</v>
      </c>
      <c r="B1380" s="241"/>
    </row>
    <row r="1381" s="232" customFormat="1" hidden="1" customHeight="1" spans="1:2">
      <c r="A1381" s="240" t="s">
        <v>1134</v>
      </c>
      <c r="B1381" s="241"/>
    </row>
    <row r="1382" s="232" customFormat="1" hidden="1" customHeight="1" spans="1:2">
      <c r="A1382" s="240" t="s">
        <v>1135</v>
      </c>
      <c r="B1382" s="241"/>
    </row>
    <row r="1383" s="232" customFormat="1" hidden="1" customHeight="1" spans="1:2">
      <c r="A1383" s="240" t="s">
        <v>1136</v>
      </c>
      <c r="B1383" s="241"/>
    </row>
    <row r="1384" s="232" customFormat="1" hidden="1" customHeight="1" spans="1:2">
      <c r="A1384" s="240" t="s">
        <v>1137</v>
      </c>
      <c r="B1384" s="241">
        <f>SUM(B1385:B1388)</f>
        <v>0</v>
      </c>
    </row>
    <row r="1385" s="232" customFormat="1" hidden="1" customHeight="1" spans="1:2">
      <c r="A1385" s="240" t="s">
        <v>1138</v>
      </c>
      <c r="B1385" s="241"/>
    </row>
    <row r="1386" s="232" customFormat="1" hidden="1" customHeight="1" spans="1:2">
      <c r="A1386" s="240" t="s">
        <v>1139</v>
      </c>
      <c r="B1386" s="241"/>
    </row>
    <row r="1387" s="232" customFormat="1" hidden="1" customHeight="1" spans="1:2">
      <c r="A1387" s="240" t="s">
        <v>1140</v>
      </c>
      <c r="B1387" s="241"/>
    </row>
    <row r="1388" s="232" customFormat="1" hidden="1" customHeight="1" spans="1:2">
      <c r="A1388" s="240" t="s">
        <v>1141</v>
      </c>
      <c r="B1388" s="241"/>
    </row>
    <row r="1389" s="232" customFormat="1" hidden="1" customHeight="1" spans="1:2">
      <c r="A1389" s="240" t="s">
        <v>1142</v>
      </c>
      <c r="B1389" s="241">
        <f>SUM(B1390)</f>
        <v>0</v>
      </c>
    </row>
    <row r="1390" s="232" customFormat="1" hidden="1" customHeight="1" spans="1:2">
      <c r="A1390" s="240" t="s">
        <v>1143</v>
      </c>
      <c r="B1390" s="241"/>
    </row>
    <row r="1391" s="232" customFormat="1" hidden="1" customHeight="1" spans="1:2">
      <c r="A1391" s="240" t="s">
        <v>1144</v>
      </c>
      <c r="B1391" s="241">
        <f>SUM(B1392:B1400)</f>
        <v>0</v>
      </c>
    </row>
    <row r="1392" s="232" customFormat="1" hidden="1" customHeight="1" spans="1:2">
      <c r="A1392" s="240" t="s">
        <v>1145</v>
      </c>
      <c r="B1392" s="241"/>
    </row>
    <row r="1393" s="232" customFormat="1" hidden="1" customHeight="1" spans="1:2">
      <c r="A1393" s="240" t="s">
        <v>1146</v>
      </c>
      <c r="B1393" s="241"/>
    </row>
    <row r="1394" s="232" customFormat="1" hidden="1" customHeight="1" spans="1:2">
      <c r="A1394" s="240" t="s">
        <v>1147</v>
      </c>
      <c r="B1394" s="241"/>
    </row>
    <row r="1395" s="232" customFormat="1" hidden="1" customHeight="1" spans="1:2">
      <c r="A1395" s="240" t="s">
        <v>1148</v>
      </c>
      <c r="B1395" s="241"/>
    </row>
    <row r="1396" s="232" customFormat="1" hidden="1" customHeight="1" spans="1:2">
      <c r="A1396" s="240" t="s">
        <v>1149</v>
      </c>
      <c r="B1396" s="241"/>
    </row>
    <row r="1397" s="232" customFormat="1" hidden="1" customHeight="1" spans="1:2">
      <c r="A1397" s="240" t="s">
        <v>832</v>
      </c>
      <c r="B1397" s="241"/>
    </row>
    <row r="1398" s="232" customFormat="1" hidden="1" customHeight="1" spans="1:2">
      <c r="A1398" s="240" t="s">
        <v>1150</v>
      </c>
      <c r="B1398" s="241"/>
    </row>
    <row r="1399" s="232" customFormat="1" hidden="1" customHeight="1" spans="1:2">
      <c r="A1399" s="240" t="s">
        <v>1151</v>
      </c>
      <c r="B1399" s="241"/>
    </row>
    <row r="1400" s="232" customFormat="1" hidden="1" customHeight="1" spans="1:2">
      <c r="A1400" s="240" t="s">
        <v>58</v>
      </c>
      <c r="B1400" s="241"/>
    </row>
    <row r="1401" s="232" customFormat="1" hidden="1" customHeight="1" spans="1:2">
      <c r="A1401" s="240" t="s">
        <v>1152</v>
      </c>
      <c r="B1401" s="241">
        <f>SUM(B1402,B1421,B1440,B1449,B1464)</f>
        <v>0</v>
      </c>
    </row>
    <row r="1402" s="232" customFormat="1" hidden="1" customHeight="1" spans="1:2">
      <c r="A1402" s="240" t="s">
        <v>1153</v>
      </c>
      <c r="B1402" s="241">
        <f>SUM(B1403:B1420)</f>
        <v>0</v>
      </c>
    </row>
    <row r="1403" s="232" customFormat="1" hidden="1" customHeight="1" spans="1:2">
      <c r="A1403" s="240" t="s">
        <v>75</v>
      </c>
      <c r="B1403" s="241"/>
    </row>
    <row r="1404" s="232" customFormat="1" hidden="1" customHeight="1" spans="1:2">
      <c r="A1404" s="240" t="s">
        <v>76</v>
      </c>
      <c r="B1404" s="241"/>
    </row>
    <row r="1405" s="232" customFormat="1" hidden="1" customHeight="1" spans="1:2">
      <c r="A1405" s="240" t="s">
        <v>77</v>
      </c>
      <c r="B1405" s="241"/>
    </row>
    <row r="1406" s="232" customFormat="1" hidden="1" customHeight="1" spans="1:2">
      <c r="A1406" s="240" t="s">
        <v>1154</v>
      </c>
      <c r="B1406" s="241"/>
    </row>
    <row r="1407" s="232" customFormat="1" hidden="1" customHeight="1" spans="1:2">
      <c r="A1407" s="240" t="s">
        <v>1155</v>
      </c>
      <c r="B1407" s="241"/>
    </row>
    <row r="1408" s="232" customFormat="1" hidden="1" customHeight="1" spans="1:2">
      <c r="A1408" s="240" t="s">
        <v>1156</v>
      </c>
      <c r="B1408" s="241"/>
    </row>
    <row r="1409" s="232" customFormat="1" hidden="1" customHeight="1" spans="1:2">
      <c r="A1409" s="240" t="s">
        <v>1157</v>
      </c>
      <c r="B1409" s="241"/>
    </row>
    <row r="1410" s="232" customFormat="1" hidden="1" customHeight="1" spans="1:2">
      <c r="A1410" s="240" t="s">
        <v>1158</v>
      </c>
      <c r="B1410" s="241"/>
    </row>
    <row r="1411" s="232" customFormat="1" hidden="1" customHeight="1" spans="1:2">
      <c r="A1411" s="240" t="s">
        <v>1159</v>
      </c>
      <c r="B1411" s="241"/>
    </row>
    <row r="1412" s="232" customFormat="1" hidden="1" customHeight="1" spans="1:2">
      <c r="A1412" s="240" t="s">
        <v>1160</v>
      </c>
      <c r="B1412" s="241"/>
    </row>
    <row r="1413" s="232" customFormat="1" hidden="1" customHeight="1" spans="1:2">
      <c r="A1413" s="240" t="s">
        <v>1161</v>
      </c>
      <c r="B1413" s="241"/>
    </row>
    <row r="1414" s="232" customFormat="1" hidden="1" customHeight="1" spans="1:2">
      <c r="A1414" s="240" t="s">
        <v>1162</v>
      </c>
      <c r="B1414" s="241"/>
    </row>
    <row r="1415" s="232" customFormat="1" hidden="1" customHeight="1" spans="1:2">
      <c r="A1415" s="240" t="s">
        <v>1163</v>
      </c>
      <c r="B1415" s="241"/>
    </row>
    <row r="1416" s="232" customFormat="1" hidden="1" customHeight="1" spans="1:2">
      <c r="A1416" s="240" t="s">
        <v>1164</v>
      </c>
      <c r="B1416" s="241"/>
    </row>
    <row r="1417" s="232" customFormat="1" hidden="1" customHeight="1" spans="1:2">
      <c r="A1417" s="240" t="s">
        <v>1165</v>
      </c>
      <c r="B1417" s="241"/>
    </row>
    <row r="1418" s="232" customFormat="1" hidden="1" customHeight="1" spans="1:2">
      <c r="A1418" s="240" t="s">
        <v>1166</v>
      </c>
      <c r="B1418" s="241"/>
    </row>
    <row r="1419" s="232" customFormat="1" hidden="1" customHeight="1" spans="1:2">
      <c r="A1419" s="240" t="s">
        <v>84</v>
      </c>
      <c r="B1419" s="241"/>
    </row>
    <row r="1420" s="232" customFormat="1" hidden="1" customHeight="1" spans="1:2">
      <c r="A1420" s="240" t="s">
        <v>1167</v>
      </c>
      <c r="B1420" s="241"/>
    </row>
    <row r="1421" s="232" customFormat="1" hidden="1" customHeight="1" spans="1:2">
      <c r="A1421" s="240" t="s">
        <v>1168</v>
      </c>
      <c r="B1421" s="241"/>
    </row>
    <row r="1422" s="232" customFormat="1" hidden="1" customHeight="1" spans="1:2">
      <c r="A1422" s="240" t="s">
        <v>75</v>
      </c>
      <c r="B1422" s="241"/>
    </row>
    <row r="1423" s="232" customFormat="1" hidden="1" customHeight="1" spans="1:2">
      <c r="A1423" s="240" t="s">
        <v>76</v>
      </c>
      <c r="B1423" s="241"/>
    </row>
    <row r="1424" s="232" customFormat="1" hidden="1" customHeight="1" spans="1:2">
      <c r="A1424" s="240" t="s">
        <v>77</v>
      </c>
      <c r="B1424" s="241"/>
    </row>
    <row r="1425" s="232" customFormat="1" hidden="1" customHeight="1" spans="1:2">
      <c r="A1425" s="240" t="s">
        <v>1169</v>
      </c>
      <c r="B1425" s="241"/>
    </row>
    <row r="1426" s="232" customFormat="1" hidden="1" customHeight="1" spans="1:2">
      <c r="A1426" s="240" t="s">
        <v>1170</v>
      </c>
      <c r="B1426" s="241"/>
    </row>
    <row r="1427" s="232" customFormat="1" hidden="1" customHeight="1" spans="1:2">
      <c r="A1427" s="240" t="s">
        <v>1171</v>
      </c>
      <c r="B1427" s="241"/>
    </row>
    <row r="1428" s="232" customFormat="1" hidden="1" customHeight="1" spans="1:2">
      <c r="A1428" s="240" t="s">
        <v>1172</v>
      </c>
      <c r="B1428" s="241"/>
    </row>
    <row r="1429" s="232" customFormat="1" hidden="1" customHeight="1" spans="1:2">
      <c r="A1429" s="240" t="s">
        <v>1173</v>
      </c>
      <c r="B1429" s="241"/>
    </row>
    <row r="1430" s="232" customFormat="1" hidden="1" customHeight="1" spans="1:2">
      <c r="A1430" s="240" t="s">
        <v>1174</v>
      </c>
      <c r="B1430" s="241"/>
    </row>
    <row r="1431" s="232" customFormat="1" hidden="1" customHeight="1" spans="1:2">
      <c r="A1431" s="240" t="s">
        <v>1175</v>
      </c>
      <c r="B1431" s="241"/>
    </row>
    <row r="1432" s="232" customFormat="1" hidden="1" customHeight="1" spans="1:2">
      <c r="A1432" s="240" t="s">
        <v>1176</v>
      </c>
      <c r="B1432" s="241"/>
    </row>
    <row r="1433" s="232" customFormat="1" hidden="1" customHeight="1" spans="1:2">
      <c r="A1433" s="240" t="s">
        <v>1177</v>
      </c>
      <c r="B1433" s="241"/>
    </row>
    <row r="1434" s="232" customFormat="1" hidden="1" customHeight="1" spans="1:2">
      <c r="A1434" s="240" t="s">
        <v>1178</v>
      </c>
      <c r="B1434" s="241"/>
    </row>
    <row r="1435" s="232" customFormat="1" hidden="1" customHeight="1" spans="1:2">
      <c r="A1435" s="240" t="s">
        <v>1179</v>
      </c>
      <c r="B1435" s="241"/>
    </row>
    <row r="1436" s="232" customFormat="1" hidden="1" customHeight="1" spans="1:2">
      <c r="A1436" s="240" t="s">
        <v>1180</v>
      </c>
      <c r="B1436" s="241"/>
    </row>
    <row r="1437" s="232" customFormat="1" hidden="1" customHeight="1" spans="1:2">
      <c r="A1437" s="240" t="s">
        <v>1181</v>
      </c>
      <c r="B1437" s="241"/>
    </row>
    <row r="1438" s="232" customFormat="1" hidden="1" customHeight="1" spans="1:2">
      <c r="A1438" s="240" t="s">
        <v>84</v>
      </c>
      <c r="B1438" s="241"/>
    </row>
    <row r="1439" s="232" customFormat="1" hidden="1" customHeight="1" spans="1:2">
      <c r="A1439" s="240" t="s">
        <v>1182</v>
      </c>
      <c r="B1439" s="241"/>
    </row>
    <row r="1440" s="232" customFormat="1" hidden="1" customHeight="1" spans="1:2">
      <c r="A1440" s="240" t="s">
        <v>1183</v>
      </c>
      <c r="B1440" s="241">
        <f>SUM(B1441:B1448)</f>
        <v>0</v>
      </c>
    </row>
    <row r="1441" s="232" customFormat="1" hidden="1" customHeight="1" spans="1:2">
      <c r="A1441" s="240" t="s">
        <v>75</v>
      </c>
      <c r="B1441" s="241"/>
    </row>
    <row r="1442" s="232" customFormat="1" hidden="1" customHeight="1" spans="1:2">
      <c r="A1442" s="240" t="s">
        <v>76</v>
      </c>
      <c r="B1442" s="241"/>
    </row>
    <row r="1443" s="232" customFormat="1" hidden="1" customHeight="1" spans="1:2">
      <c r="A1443" s="240" t="s">
        <v>77</v>
      </c>
      <c r="B1443" s="241"/>
    </row>
    <row r="1444" s="232" customFormat="1" hidden="1" customHeight="1" spans="1:2">
      <c r="A1444" s="240" t="s">
        <v>1184</v>
      </c>
      <c r="B1444" s="241"/>
    </row>
    <row r="1445" s="232" customFormat="1" hidden="1" customHeight="1" spans="1:2">
      <c r="A1445" s="240" t="s">
        <v>1185</v>
      </c>
      <c r="B1445" s="241"/>
    </row>
    <row r="1446" s="232" customFormat="1" hidden="1" customHeight="1" spans="1:2">
      <c r="A1446" s="240" t="s">
        <v>1186</v>
      </c>
      <c r="B1446" s="241"/>
    </row>
    <row r="1447" s="232" customFormat="1" hidden="1" customHeight="1" spans="1:2">
      <c r="A1447" s="240" t="s">
        <v>84</v>
      </c>
      <c r="B1447" s="241"/>
    </row>
    <row r="1448" s="232" customFormat="1" hidden="1" customHeight="1" spans="1:2">
      <c r="A1448" s="240" t="s">
        <v>1187</v>
      </c>
      <c r="B1448" s="241"/>
    </row>
    <row r="1449" s="232" customFormat="1" hidden="1" customHeight="1" spans="1:2">
      <c r="A1449" s="240" t="s">
        <v>1188</v>
      </c>
      <c r="B1449" s="241">
        <f>SUM(B1450:B1463)</f>
        <v>0</v>
      </c>
    </row>
    <row r="1450" s="232" customFormat="1" hidden="1" customHeight="1" spans="1:2">
      <c r="A1450" s="240" t="s">
        <v>75</v>
      </c>
      <c r="B1450" s="241"/>
    </row>
    <row r="1451" s="232" customFormat="1" hidden="1" customHeight="1" spans="1:2">
      <c r="A1451" s="240" t="s">
        <v>76</v>
      </c>
      <c r="B1451" s="241"/>
    </row>
    <row r="1452" s="232" customFormat="1" hidden="1" customHeight="1" spans="1:2">
      <c r="A1452" s="240" t="s">
        <v>77</v>
      </c>
      <c r="B1452" s="241"/>
    </row>
    <row r="1453" s="232" customFormat="1" hidden="1" customHeight="1" spans="1:2">
      <c r="A1453" s="240" t="s">
        <v>1189</v>
      </c>
      <c r="B1453" s="241"/>
    </row>
    <row r="1454" s="232" customFormat="1" hidden="1" customHeight="1" spans="1:2">
      <c r="A1454" s="240" t="s">
        <v>1190</v>
      </c>
      <c r="B1454" s="241"/>
    </row>
    <row r="1455" s="232" customFormat="1" hidden="1" customHeight="1" spans="1:2">
      <c r="A1455" s="240" t="s">
        <v>1191</v>
      </c>
      <c r="B1455" s="241"/>
    </row>
    <row r="1456" s="232" customFormat="1" hidden="1" customHeight="1" spans="1:2">
      <c r="A1456" s="240" t="s">
        <v>1192</v>
      </c>
      <c r="B1456" s="241"/>
    </row>
    <row r="1457" s="232" customFormat="1" hidden="1" customHeight="1" spans="1:2">
      <c r="A1457" s="240" t="s">
        <v>1193</v>
      </c>
      <c r="B1457" s="241"/>
    </row>
    <row r="1458" s="232" customFormat="1" hidden="1" customHeight="1" spans="1:2">
      <c r="A1458" s="240" t="s">
        <v>1194</v>
      </c>
      <c r="B1458" s="241"/>
    </row>
    <row r="1459" s="232" customFormat="1" hidden="1" customHeight="1" spans="1:2">
      <c r="A1459" s="240" t="s">
        <v>1195</v>
      </c>
      <c r="B1459" s="241"/>
    </row>
    <row r="1460" s="232" customFormat="1" hidden="1" customHeight="1" spans="1:2">
      <c r="A1460" s="240" t="s">
        <v>1196</v>
      </c>
      <c r="B1460" s="241"/>
    </row>
    <row r="1461" s="232" customFormat="1" hidden="1" customHeight="1" spans="1:2">
      <c r="A1461" s="240" t="s">
        <v>1197</v>
      </c>
      <c r="B1461" s="241"/>
    </row>
    <row r="1462" s="232" customFormat="1" hidden="1" customHeight="1" spans="1:2">
      <c r="A1462" s="240" t="s">
        <v>1198</v>
      </c>
      <c r="B1462" s="241"/>
    </row>
    <row r="1463" s="232" customFormat="1" hidden="1" customHeight="1" spans="1:2">
      <c r="A1463" s="240" t="s">
        <v>1199</v>
      </c>
      <c r="B1463" s="241"/>
    </row>
    <row r="1464" s="232" customFormat="1" hidden="1" customHeight="1" spans="1:2">
      <c r="A1464" s="240" t="s">
        <v>1200</v>
      </c>
      <c r="B1464" s="241">
        <f>SUM(B1465)</f>
        <v>0</v>
      </c>
    </row>
    <row r="1465" s="232" customFormat="1" hidden="1" customHeight="1" spans="1:2">
      <c r="A1465" s="240" t="s">
        <v>1201</v>
      </c>
      <c r="B1465" s="241"/>
    </row>
    <row r="1466" s="232" customFormat="1" customHeight="1" spans="1:2">
      <c r="A1466" s="240" t="s">
        <v>1202</v>
      </c>
      <c r="B1466" s="241">
        <f>SUM(B1467,B1476,B1480)</f>
        <v>12139.86</v>
      </c>
    </row>
    <row r="1467" s="232" customFormat="1" hidden="1" customHeight="1" spans="1:2">
      <c r="A1467" s="240" t="s">
        <v>1203</v>
      </c>
      <c r="B1467" s="241">
        <f>SUM(B1468:B1475)</f>
        <v>0</v>
      </c>
    </row>
    <row r="1468" s="232" customFormat="1" hidden="1" customHeight="1" spans="1:2">
      <c r="A1468" s="240" t="s">
        <v>1204</v>
      </c>
      <c r="B1468" s="241"/>
    </row>
    <row r="1469" s="232" customFormat="1" hidden="1" customHeight="1" spans="1:2">
      <c r="A1469" s="240" t="s">
        <v>1205</v>
      </c>
      <c r="B1469" s="241"/>
    </row>
    <row r="1470" s="232" customFormat="1" hidden="1" customHeight="1" spans="1:2">
      <c r="A1470" s="240" t="s">
        <v>1206</v>
      </c>
      <c r="B1470" s="241"/>
    </row>
    <row r="1471" s="232" customFormat="1" hidden="1" customHeight="1" spans="1:2">
      <c r="A1471" s="240" t="s">
        <v>1207</v>
      </c>
      <c r="B1471" s="241"/>
    </row>
    <row r="1472" s="232" customFormat="1" hidden="1" customHeight="1" spans="1:2">
      <c r="A1472" s="240" t="s">
        <v>1208</v>
      </c>
      <c r="B1472" s="241"/>
    </row>
    <row r="1473" s="232" customFormat="1" hidden="1" customHeight="1" spans="1:2">
      <c r="A1473" s="240" t="s">
        <v>1209</v>
      </c>
      <c r="B1473" s="241"/>
    </row>
    <row r="1474" s="232" customFormat="1" hidden="1" customHeight="1" spans="1:2">
      <c r="A1474" s="240" t="s">
        <v>804</v>
      </c>
      <c r="B1474" s="241"/>
    </row>
    <row r="1475" s="232" customFormat="1" hidden="1" customHeight="1" spans="1:2">
      <c r="A1475" s="240" t="s">
        <v>1210</v>
      </c>
      <c r="B1475" s="241"/>
    </row>
    <row r="1476" s="232" customFormat="1" customHeight="1" spans="1:2">
      <c r="A1476" s="240" t="s">
        <v>1211</v>
      </c>
      <c r="B1476" s="241">
        <f>SUM(B1477:B1479)</f>
        <v>10113.23</v>
      </c>
    </row>
    <row r="1477" s="232" customFormat="1" customHeight="1" spans="1:2">
      <c r="A1477" s="240" t="s">
        <v>1212</v>
      </c>
      <c r="B1477" s="241">
        <v>10113.23</v>
      </c>
    </row>
    <row r="1478" s="232" customFormat="1" hidden="1" customHeight="1" spans="1:2">
      <c r="A1478" s="240" t="s">
        <v>1213</v>
      </c>
      <c r="B1478" s="241"/>
    </row>
    <row r="1479" s="232" customFormat="1" hidden="1" customHeight="1" spans="1:2">
      <c r="A1479" s="240" t="s">
        <v>1214</v>
      </c>
      <c r="B1479" s="241"/>
    </row>
    <row r="1480" s="232" customFormat="1" customHeight="1" spans="1:2">
      <c r="A1480" s="240" t="s">
        <v>1215</v>
      </c>
      <c r="B1480" s="241">
        <f>SUM(B1481:B1483)</f>
        <v>2026.63</v>
      </c>
    </row>
    <row r="1481" s="232" customFormat="1" hidden="1" customHeight="1" spans="1:2">
      <c r="A1481" s="240" t="s">
        <v>1216</v>
      </c>
      <c r="B1481" s="241"/>
    </row>
    <row r="1482" s="232" customFormat="1" hidden="1" customHeight="1" spans="1:2">
      <c r="A1482" s="240" t="s">
        <v>1217</v>
      </c>
      <c r="B1482" s="241"/>
    </row>
    <row r="1483" s="232" customFormat="1" customHeight="1" spans="1:2">
      <c r="A1483" s="240" t="s">
        <v>1218</v>
      </c>
      <c r="B1483" s="241">
        <v>2026.63</v>
      </c>
    </row>
    <row r="1484" s="232" customFormat="1" customHeight="1" spans="1:2">
      <c r="A1484" s="240" t="s">
        <v>1219</v>
      </c>
      <c r="B1484" s="241">
        <f>SUM(B1485,B1500,B1514,B1519,B1525)</f>
        <v>391.51</v>
      </c>
    </row>
    <row r="1485" s="232" customFormat="1" customHeight="1" spans="1:2">
      <c r="A1485" s="240" t="s">
        <v>1220</v>
      </c>
      <c r="B1485" s="241">
        <f>SUM(B1486:B1499)</f>
        <v>123.33</v>
      </c>
    </row>
    <row r="1486" s="232" customFormat="1" customHeight="1" spans="1:2">
      <c r="A1486" s="240" t="s">
        <v>75</v>
      </c>
      <c r="B1486" s="241">
        <v>123.33</v>
      </c>
    </row>
    <row r="1487" s="232" customFormat="1" hidden="1" customHeight="1" spans="1:2">
      <c r="A1487" s="240" t="s">
        <v>76</v>
      </c>
      <c r="B1487" s="241"/>
    </row>
    <row r="1488" s="232" customFormat="1" hidden="1" customHeight="1" spans="1:2">
      <c r="A1488" s="240" t="s">
        <v>77</v>
      </c>
      <c r="B1488" s="241"/>
    </row>
    <row r="1489" s="232" customFormat="1" hidden="1" customHeight="1" spans="1:2">
      <c r="A1489" s="240" t="s">
        <v>1221</v>
      </c>
      <c r="B1489" s="241"/>
    </row>
    <row r="1490" s="232" customFormat="1" hidden="1" customHeight="1" spans="1:2">
      <c r="A1490" s="240" t="s">
        <v>1222</v>
      </c>
      <c r="B1490" s="241"/>
    </row>
    <row r="1491" s="232" customFormat="1" hidden="1" customHeight="1" spans="1:2">
      <c r="A1491" s="240" t="s">
        <v>1223</v>
      </c>
      <c r="B1491" s="241"/>
    </row>
    <row r="1492" s="232" customFormat="1" hidden="1" customHeight="1" spans="1:2">
      <c r="A1492" s="240" t="s">
        <v>1224</v>
      </c>
      <c r="B1492" s="241"/>
    </row>
    <row r="1493" s="232" customFormat="1" hidden="1" customHeight="1" spans="1:2">
      <c r="A1493" s="240" t="s">
        <v>1225</v>
      </c>
      <c r="B1493" s="241"/>
    </row>
    <row r="1494" s="232" customFormat="1" hidden="1" customHeight="1" spans="1:2">
      <c r="A1494" s="240" t="s">
        <v>1226</v>
      </c>
      <c r="B1494" s="241"/>
    </row>
    <row r="1495" s="232" customFormat="1" hidden="1" customHeight="1" spans="1:2">
      <c r="A1495" s="240" t="s">
        <v>1227</v>
      </c>
      <c r="B1495" s="241"/>
    </row>
    <row r="1496" s="232" customFormat="1" hidden="1" customHeight="1" spans="1:2">
      <c r="A1496" s="240" t="s">
        <v>1228</v>
      </c>
      <c r="B1496" s="241"/>
    </row>
    <row r="1497" s="232" customFormat="1" hidden="1" customHeight="1" spans="1:2">
      <c r="A1497" s="240" t="s">
        <v>1229</v>
      </c>
      <c r="B1497" s="241"/>
    </row>
    <row r="1498" s="232" customFormat="1" hidden="1" customHeight="1" spans="1:2">
      <c r="A1498" s="240" t="s">
        <v>84</v>
      </c>
      <c r="B1498" s="241"/>
    </row>
    <row r="1499" s="232" customFormat="1" hidden="1" customHeight="1" spans="1:2">
      <c r="A1499" s="240" t="s">
        <v>1230</v>
      </c>
      <c r="B1499" s="241"/>
    </row>
    <row r="1500" s="232" customFormat="1" hidden="1" customHeight="1" spans="1:2">
      <c r="A1500" s="240" t="s">
        <v>1231</v>
      </c>
      <c r="B1500" s="241">
        <f>SUM(B1501:B1513)</f>
        <v>0</v>
      </c>
    </row>
    <row r="1501" s="232" customFormat="1" hidden="1" customHeight="1" spans="1:2">
      <c r="A1501" s="240" t="s">
        <v>75</v>
      </c>
      <c r="B1501" s="241"/>
    </row>
    <row r="1502" s="232" customFormat="1" hidden="1" customHeight="1" spans="1:2">
      <c r="A1502" s="240" t="s">
        <v>76</v>
      </c>
      <c r="B1502" s="241"/>
    </row>
    <row r="1503" s="232" customFormat="1" hidden="1" customHeight="1" spans="1:2">
      <c r="A1503" s="240" t="s">
        <v>77</v>
      </c>
      <c r="B1503" s="241"/>
    </row>
    <row r="1504" s="232" customFormat="1" hidden="1" customHeight="1" spans="1:2">
      <c r="A1504" s="240" t="s">
        <v>1232</v>
      </c>
      <c r="B1504" s="241"/>
    </row>
    <row r="1505" s="232" customFormat="1" hidden="1" customHeight="1" spans="1:2">
      <c r="A1505" s="240" t="s">
        <v>1233</v>
      </c>
      <c r="B1505" s="241"/>
    </row>
    <row r="1506" s="232" customFormat="1" hidden="1" customHeight="1" spans="1:2">
      <c r="A1506" s="240" t="s">
        <v>1234</v>
      </c>
      <c r="B1506" s="241"/>
    </row>
    <row r="1507" s="232" customFormat="1" hidden="1" customHeight="1" spans="1:2">
      <c r="A1507" s="240" t="s">
        <v>1235</v>
      </c>
      <c r="B1507" s="241"/>
    </row>
    <row r="1508" s="232" customFormat="1" hidden="1" customHeight="1" spans="1:2">
      <c r="A1508" s="240" t="s">
        <v>1236</v>
      </c>
      <c r="B1508" s="241"/>
    </row>
    <row r="1509" s="232" customFormat="1" hidden="1" customHeight="1" spans="1:2">
      <c r="A1509" s="240" t="s">
        <v>1237</v>
      </c>
      <c r="B1509" s="241"/>
    </row>
    <row r="1510" s="232" customFormat="1" hidden="1" customHeight="1" spans="1:2">
      <c r="A1510" s="240" t="s">
        <v>1238</v>
      </c>
      <c r="B1510" s="241"/>
    </row>
    <row r="1511" s="232" customFormat="1" hidden="1" customHeight="1" spans="1:2">
      <c r="A1511" s="240" t="s">
        <v>1239</v>
      </c>
      <c r="B1511" s="241"/>
    </row>
    <row r="1512" s="232" customFormat="1" hidden="1" customHeight="1" spans="1:2">
      <c r="A1512" s="240" t="s">
        <v>84</v>
      </c>
      <c r="B1512" s="241"/>
    </row>
    <row r="1513" s="232" customFormat="1" hidden="1" customHeight="1" spans="1:2">
      <c r="A1513" s="240" t="s">
        <v>1240</v>
      </c>
      <c r="B1513" s="241"/>
    </row>
    <row r="1514" s="232" customFormat="1" hidden="1" customHeight="1" spans="1:2">
      <c r="A1514" s="240" t="s">
        <v>1241</v>
      </c>
      <c r="B1514" s="241">
        <f>SUM(B1515:B1518)</f>
        <v>0</v>
      </c>
    </row>
    <row r="1515" s="232" customFormat="1" hidden="1" customHeight="1" spans="1:2">
      <c r="A1515" s="240" t="s">
        <v>1242</v>
      </c>
      <c r="B1515" s="241"/>
    </row>
    <row r="1516" s="232" customFormat="1" hidden="1" customHeight="1" spans="1:2">
      <c r="A1516" s="240" t="s">
        <v>1243</v>
      </c>
      <c r="B1516" s="241"/>
    </row>
    <row r="1517" s="232" customFormat="1" hidden="1" customHeight="1" spans="1:2">
      <c r="A1517" s="240" t="s">
        <v>1244</v>
      </c>
      <c r="B1517" s="241"/>
    </row>
    <row r="1518" s="232" customFormat="1" hidden="1" customHeight="1" spans="1:2">
      <c r="A1518" s="240" t="s">
        <v>1245</v>
      </c>
      <c r="B1518" s="241"/>
    </row>
    <row r="1519" s="232" customFormat="1" customHeight="1" spans="1:2">
      <c r="A1519" s="240" t="s">
        <v>1246</v>
      </c>
      <c r="B1519" s="241">
        <f>SUM(B1520:B1524)</f>
        <v>268.18</v>
      </c>
    </row>
    <row r="1520" s="232" customFormat="1" customHeight="1" spans="1:2">
      <c r="A1520" s="240" t="s">
        <v>1247</v>
      </c>
      <c r="B1520" s="241">
        <v>212.5</v>
      </c>
    </row>
    <row r="1521" s="232" customFormat="1" hidden="1" customHeight="1" spans="1:2">
      <c r="A1521" s="240" t="s">
        <v>1248</v>
      </c>
      <c r="B1521" s="241"/>
    </row>
    <row r="1522" s="232" customFormat="1" hidden="1" customHeight="1" spans="1:2">
      <c r="A1522" s="240" t="s">
        <v>1249</v>
      </c>
      <c r="B1522" s="241"/>
    </row>
    <row r="1523" s="232" customFormat="1" hidden="1" customHeight="1" spans="1:2">
      <c r="A1523" s="240" t="s">
        <v>1250</v>
      </c>
      <c r="B1523" s="241"/>
    </row>
    <row r="1524" s="232" customFormat="1" customHeight="1" spans="1:2">
      <c r="A1524" s="240" t="s">
        <v>1251</v>
      </c>
      <c r="B1524" s="241">
        <v>55.68</v>
      </c>
    </row>
    <row r="1525" s="232" customFormat="1" hidden="1" customHeight="1" spans="1:2">
      <c r="A1525" s="240" t="s">
        <v>1252</v>
      </c>
      <c r="B1525" s="241">
        <f>SUM(B1526:B1536)</f>
        <v>0</v>
      </c>
    </row>
    <row r="1526" s="232" customFormat="1" hidden="1" customHeight="1" spans="1:2">
      <c r="A1526" s="240" t="s">
        <v>1253</v>
      </c>
      <c r="B1526" s="241"/>
    </row>
    <row r="1527" s="232" customFormat="1" hidden="1" customHeight="1" spans="1:2">
      <c r="A1527" s="240" t="s">
        <v>1254</v>
      </c>
      <c r="B1527" s="241"/>
    </row>
    <row r="1528" s="232" customFormat="1" hidden="1" customHeight="1" spans="1:2">
      <c r="A1528" s="240" t="s">
        <v>1255</v>
      </c>
      <c r="B1528" s="241"/>
    </row>
    <row r="1529" s="232" customFormat="1" hidden="1" customHeight="1" spans="1:2">
      <c r="A1529" s="240" t="s">
        <v>1256</v>
      </c>
      <c r="B1529" s="241"/>
    </row>
    <row r="1530" s="232" customFormat="1" hidden="1" customHeight="1" spans="1:2">
      <c r="A1530" s="240" t="s">
        <v>1257</v>
      </c>
      <c r="B1530" s="241"/>
    </row>
    <row r="1531" s="232" customFormat="1" hidden="1" customHeight="1" spans="1:2">
      <c r="A1531" s="240" t="s">
        <v>1258</v>
      </c>
      <c r="B1531" s="241"/>
    </row>
    <row r="1532" s="232" customFormat="1" hidden="1" customHeight="1" spans="1:2">
      <c r="A1532" s="240" t="s">
        <v>1259</v>
      </c>
      <c r="B1532" s="241"/>
    </row>
    <row r="1533" s="232" customFormat="1" hidden="1" customHeight="1" spans="1:2">
      <c r="A1533" s="240" t="s">
        <v>1260</v>
      </c>
      <c r="B1533" s="241"/>
    </row>
    <row r="1534" s="232" customFormat="1" hidden="1" customHeight="1" spans="1:2">
      <c r="A1534" s="240" t="s">
        <v>1261</v>
      </c>
      <c r="B1534" s="241"/>
    </row>
    <row r="1535" s="232" customFormat="1" hidden="1" customHeight="1" spans="1:2">
      <c r="A1535" s="240" t="s">
        <v>1262</v>
      </c>
      <c r="B1535" s="241"/>
    </row>
    <row r="1536" s="232" customFormat="1" hidden="1" customHeight="1" spans="1:2">
      <c r="A1536" s="240" t="s">
        <v>1263</v>
      </c>
      <c r="B1536" s="241"/>
    </row>
    <row r="1537" s="232" customFormat="1" hidden="1" customHeight="1" spans="1:2">
      <c r="A1537" s="240" t="s">
        <v>1264</v>
      </c>
      <c r="B1537" s="241"/>
    </row>
    <row r="1538" s="232" customFormat="1" hidden="1" customHeight="1" spans="1:2">
      <c r="A1538" s="240" t="s">
        <v>1265</v>
      </c>
      <c r="B1538" s="241"/>
    </row>
    <row r="1539" s="232" customFormat="1" hidden="1" customHeight="1" spans="1:2">
      <c r="A1539" s="240" t="s">
        <v>1266</v>
      </c>
      <c r="B1539" s="241"/>
    </row>
    <row r="1540" s="232" customFormat="1" hidden="1" customHeight="1" spans="1:2">
      <c r="A1540" s="240" t="s">
        <v>1267</v>
      </c>
      <c r="B1540" s="241"/>
    </row>
    <row r="1541" s="232" customFormat="1" hidden="1" customHeight="1" spans="1:2">
      <c r="A1541" s="240" t="s">
        <v>1268</v>
      </c>
      <c r="B1541" s="241"/>
    </row>
    <row r="1542" s="232" customFormat="1" hidden="1" customHeight="1" spans="1:2">
      <c r="A1542" s="240" t="s">
        <v>1269</v>
      </c>
      <c r="B1542" s="241"/>
    </row>
    <row r="1543" s="232" customFormat="1" hidden="1" customHeight="1" spans="1:2">
      <c r="A1543" s="240" t="s">
        <v>1270</v>
      </c>
      <c r="B1543" s="241"/>
    </row>
    <row r="1544" s="232" customFormat="1" hidden="1" customHeight="1" spans="1:2">
      <c r="A1544" s="240" t="s">
        <v>1271</v>
      </c>
      <c r="B1544" s="241"/>
    </row>
    <row r="1545" s="232" customFormat="1" hidden="1" customHeight="1" spans="1:2">
      <c r="A1545" s="240" t="s">
        <v>1272</v>
      </c>
      <c r="B1545" s="241"/>
    </row>
    <row r="1546" s="232" customFormat="1" hidden="1" customHeight="1" spans="1:2">
      <c r="A1546" s="240" t="s">
        <v>1273</v>
      </c>
      <c r="B1546" s="241"/>
    </row>
    <row r="1547" s="232" customFormat="1" hidden="1" customHeight="1" spans="1:2">
      <c r="A1547" s="240" t="s">
        <v>1274</v>
      </c>
      <c r="B1547" s="241"/>
    </row>
    <row r="1548" s="232" customFormat="1" hidden="1" customHeight="1" spans="1:2">
      <c r="A1548" s="240" t="s">
        <v>1275</v>
      </c>
      <c r="B1548" s="241"/>
    </row>
    <row r="1549" s="232" customFormat="1" hidden="1" customHeight="1" spans="1:2">
      <c r="A1549" s="240" t="s">
        <v>1276</v>
      </c>
      <c r="B1549" s="241"/>
    </row>
    <row r="1550" s="232" customFormat="1" hidden="1" customHeight="1" spans="1:2">
      <c r="A1550" s="240" t="s">
        <v>1277</v>
      </c>
      <c r="B1550" s="241"/>
    </row>
    <row r="1551" s="232" customFormat="1" hidden="1" customHeight="1" spans="1:2">
      <c r="A1551" s="240" t="s">
        <v>1278</v>
      </c>
      <c r="B1551" s="241"/>
    </row>
    <row r="1552" s="232" customFormat="1" hidden="1" customHeight="1" spans="1:2">
      <c r="A1552" s="240" t="s">
        <v>1279</v>
      </c>
      <c r="B1552" s="241"/>
    </row>
    <row r="1553" s="232" customFormat="1" hidden="1" customHeight="1" spans="1:2">
      <c r="A1553" s="240" t="s">
        <v>1280</v>
      </c>
      <c r="B1553" s="241"/>
    </row>
    <row r="1554" s="232" customFormat="1" hidden="1" customHeight="1" spans="1:2">
      <c r="A1554" s="240" t="s">
        <v>1281</v>
      </c>
      <c r="B1554" s="241"/>
    </row>
    <row r="1555" s="232" customFormat="1" hidden="1" customHeight="1" spans="1:2">
      <c r="A1555" s="240" t="s">
        <v>1282</v>
      </c>
      <c r="B1555" s="241"/>
    </row>
    <row r="1556" s="232" customFormat="1" hidden="1" customHeight="1" spans="1:2">
      <c r="A1556" s="240" t="s">
        <v>1283</v>
      </c>
      <c r="B1556" s="241"/>
    </row>
    <row r="1557" s="232" customFormat="1" hidden="1" customHeight="1" spans="1:2">
      <c r="A1557" s="240" t="s">
        <v>1284</v>
      </c>
      <c r="B1557" s="241"/>
    </row>
    <row r="1558" s="232" customFormat="1" hidden="1" customHeight="1" spans="1:2">
      <c r="A1558" s="240" t="s">
        <v>1285</v>
      </c>
      <c r="B1558" s="241"/>
    </row>
    <row r="1559" s="232" customFormat="1" hidden="1" customHeight="1" spans="1:2">
      <c r="A1559" s="240" t="s">
        <v>1286</v>
      </c>
      <c r="B1559" s="241"/>
    </row>
    <row r="1560" s="232" customFormat="1" hidden="1" customHeight="1" spans="1:2">
      <c r="A1560" s="240" t="s">
        <v>1287</v>
      </c>
      <c r="B1560" s="241"/>
    </row>
    <row r="1561" s="232" customFormat="1" hidden="1" customHeight="1" spans="1:2">
      <c r="A1561" s="240" t="s">
        <v>1288</v>
      </c>
      <c r="B1561" s="241"/>
    </row>
    <row r="1562" s="232" customFormat="1" hidden="1" customHeight="1" spans="1:2">
      <c r="A1562" s="240" t="s">
        <v>1289</v>
      </c>
      <c r="B1562" s="241"/>
    </row>
    <row r="1563" s="232" customFormat="1" hidden="1" customHeight="1" spans="1:2">
      <c r="A1563" s="240" t="s">
        <v>1290</v>
      </c>
      <c r="B1563" s="241"/>
    </row>
    <row r="1564" s="232" customFormat="1" hidden="1" customHeight="1" spans="1:2">
      <c r="A1564" s="240" t="s">
        <v>1291</v>
      </c>
      <c r="B1564" s="241"/>
    </row>
    <row r="1565" s="232" customFormat="1" hidden="1" customHeight="1" spans="1:2">
      <c r="A1565" s="240" t="s">
        <v>1292</v>
      </c>
      <c r="B1565" s="241">
        <f>SUM(B1566,B1578,B1584,B1590,B1598,B1611,B1615,B1621)</f>
        <v>0</v>
      </c>
    </row>
    <row r="1566" s="232" customFormat="1" hidden="1" customHeight="1" spans="1:2">
      <c r="A1566" s="240" t="s">
        <v>1293</v>
      </c>
      <c r="B1566" s="241">
        <f>SUM(B1567:B1577)</f>
        <v>0</v>
      </c>
    </row>
    <row r="1567" s="232" customFormat="1" hidden="1" customHeight="1" spans="1:2">
      <c r="A1567" s="240" t="s">
        <v>75</v>
      </c>
      <c r="B1567" s="241"/>
    </row>
    <row r="1568" s="232" customFormat="1" hidden="1" customHeight="1" spans="1:2">
      <c r="A1568" s="240" t="s">
        <v>76</v>
      </c>
      <c r="B1568" s="241"/>
    </row>
    <row r="1569" s="232" customFormat="1" hidden="1" customHeight="1" spans="1:2">
      <c r="A1569" s="240" t="s">
        <v>77</v>
      </c>
      <c r="B1569" s="241"/>
    </row>
    <row r="1570" s="232" customFormat="1" hidden="1" customHeight="1" spans="1:2">
      <c r="A1570" s="240" t="s">
        <v>1294</v>
      </c>
      <c r="B1570" s="241"/>
    </row>
    <row r="1571" s="232" customFormat="1" hidden="1" customHeight="1" spans="1:2">
      <c r="A1571" s="240" t="s">
        <v>1295</v>
      </c>
      <c r="B1571" s="241"/>
    </row>
    <row r="1572" s="232" customFormat="1" hidden="1" customHeight="1" spans="1:4">
      <c r="A1572" s="240" t="s">
        <v>1296</v>
      </c>
      <c r="B1572" s="241"/>
      <c r="D1572" s="241">
        <v>746.32</v>
      </c>
    </row>
    <row r="1573" s="232" customFormat="1" hidden="1" customHeight="1" spans="1:2">
      <c r="A1573" s="240" t="s">
        <v>1297</v>
      </c>
      <c r="B1573" s="241"/>
    </row>
    <row r="1574" s="232" customFormat="1" hidden="1" customHeight="1" spans="1:2">
      <c r="A1574" s="240" t="s">
        <v>1298</v>
      </c>
      <c r="B1574" s="241"/>
    </row>
    <row r="1575" s="232" customFormat="1" hidden="1" customHeight="1" spans="1:2">
      <c r="A1575" s="240" t="s">
        <v>1299</v>
      </c>
      <c r="B1575" s="241"/>
    </row>
    <row r="1576" s="232" customFormat="1" hidden="1" customHeight="1" spans="1:2">
      <c r="A1576" s="240" t="s">
        <v>84</v>
      </c>
      <c r="B1576" s="241"/>
    </row>
    <row r="1577" s="232" customFormat="1" hidden="1" customHeight="1" spans="1:2">
      <c r="A1577" s="240" t="s">
        <v>1300</v>
      </c>
      <c r="B1577" s="241"/>
    </row>
    <row r="1578" s="232" customFormat="1" hidden="1" customHeight="1" spans="1:2">
      <c r="A1578" s="240" t="s">
        <v>1301</v>
      </c>
      <c r="B1578" s="241">
        <f>SUM(B1579:B1583)</f>
        <v>0</v>
      </c>
    </row>
    <row r="1579" s="232" customFormat="1" hidden="1" customHeight="1" spans="1:2">
      <c r="A1579" s="240" t="s">
        <v>75</v>
      </c>
      <c r="B1579" s="241"/>
    </row>
    <row r="1580" s="232" customFormat="1" hidden="1" customHeight="1" spans="1:2">
      <c r="A1580" s="240" t="s">
        <v>76</v>
      </c>
      <c r="B1580" s="241"/>
    </row>
    <row r="1581" s="232" customFormat="1" hidden="1" customHeight="1" spans="1:2">
      <c r="A1581" s="240" t="s">
        <v>77</v>
      </c>
      <c r="B1581" s="241"/>
    </row>
    <row r="1582" s="232" customFormat="1" hidden="1" customHeight="1" spans="1:2">
      <c r="A1582" s="240" t="s">
        <v>1302</v>
      </c>
      <c r="B1582" s="241"/>
    </row>
    <row r="1583" s="232" customFormat="1" hidden="1" customHeight="1" spans="1:2">
      <c r="A1583" s="240" t="s">
        <v>1303</v>
      </c>
      <c r="B1583" s="241"/>
    </row>
    <row r="1584" s="232" customFormat="1" hidden="1" customHeight="1" spans="1:2">
      <c r="A1584" s="240" t="s">
        <v>1304</v>
      </c>
      <c r="B1584" s="241">
        <f>SUM(B1585:B1589)</f>
        <v>0</v>
      </c>
    </row>
    <row r="1585" s="232" customFormat="1" hidden="1" customHeight="1" spans="1:2">
      <c r="A1585" s="240" t="s">
        <v>75</v>
      </c>
      <c r="B1585" s="241"/>
    </row>
    <row r="1586" s="232" customFormat="1" hidden="1" customHeight="1" spans="1:2">
      <c r="A1586" s="240" t="s">
        <v>76</v>
      </c>
      <c r="B1586" s="241"/>
    </row>
    <row r="1587" s="232" customFormat="1" hidden="1" customHeight="1" spans="1:2">
      <c r="A1587" s="240" t="s">
        <v>77</v>
      </c>
      <c r="B1587" s="241"/>
    </row>
    <row r="1588" s="232" customFormat="1" hidden="1" customHeight="1" spans="1:2">
      <c r="A1588" s="240" t="s">
        <v>1305</v>
      </c>
      <c r="B1588" s="241"/>
    </row>
    <row r="1589" s="232" customFormat="1" hidden="1" customHeight="1" spans="1:2">
      <c r="A1589" s="240" t="s">
        <v>1306</v>
      </c>
      <c r="B1589" s="241"/>
    </row>
    <row r="1590" s="232" customFormat="1" hidden="1" customHeight="1" spans="1:2">
      <c r="A1590" s="240" t="s">
        <v>1307</v>
      </c>
      <c r="B1590" s="241">
        <f>SUM(B1591:B1597)</f>
        <v>0</v>
      </c>
    </row>
    <row r="1591" s="232" customFormat="1" hidden="1" customHeight="1" spans="1:2">
      <c r="A1591" s="240" t="s">
        <v>75</v>
      </c>
      <c r="B1591" s="241"/>
    </row>
    <row r="1592" s="232" customFormat="1" hidden="1" customHeight="1" spans="1:2">
      <c r="A1592" s="240" t="s">
        <v>76</v>
      </c>
      <c r="B1592" s="241"/>
    </row>
    <row r="1593" s="232" customFormat="1" hidden="1" customHeight="1" spans="1:2">
      <c r="A1593" s="240" t="s">
        <v>77</v>
      </c>
      <c r="B1593" s="241"/>
    </row>
    <row r="1594" s="232" customFormat="1" hidden="1" customHeight="1" spans="1:2">
      <c r="A1594" s="240" t="s">
        <v>1308</v>
      </c>
      <c r="B1594" s="241"/>
    </row>
    <row r="1595" s="232" customFormat="1" hidden="1" customHeight="1" spans="1:2">
      <c r="A1595" s="240" t="s">
        <v>1309</v>
      </c>
      <c r="B1595" s="241"/>
    </row>
    <row r="1596" s="232" customFormat="1" hidden="1" customHeight="1" spans="1:2">
      <c r="A1596" s="240" t="s">
        <v>84</v>
      </c>
      <c r="B1596" s="241"/>
    </row>
    <row r="1597" s="232" customFormat="1" hidden="1" customHeight="1" spans="1:2">
      <c r="A1597" s="240" t="s">
        <v>1310</v>
      </c>
      <c r="B1597" s="241"/>
    </row>
    <row r="1598" s="232" customFormat="1" hidden="1" customHeight="1" spans="1:2">
      <c r="A1598" s="240" t="s">
        <v>1311</v>
      </c>
      <c r="B1598" s="241">
        <f>SUM(B1599:B1610)</f>
        <v>0</v>
      </c>
    </row>
    <row r="1599" s="232" customFormat="1" hidden="1" customHeight="1" spans="1:2">
      <c r="A1599" s="240" t="s">
        <v>75</v>
      </c>
      <c r="B1599" s="241"/>
    </row>
    <row r="1600" s="232" customFormat="1" hidden="1" customHeight="1" spans="1:2">
      <c r="A1600" s="240" t="s">
        <v>76</v>
      </c>
      <c r="B1600" s="241"/>
    </row>
    <row r="1601" s="232" customFormat="1" hidden="1" customHeight="1" spans="1:2">
      <c r="A1601" s="240" t="s">
        <v>77</v>
      </c>
      <c r="B1601" s="241"/>
    </row>
    <row r="1602" s="232" customFormat="1" hidden="1" customHeight="1" spans="1:2">
      <c r="A1602" s="240" t="s">
        <v>1312</v>
      </c>
      <c r="B1602" s="241"/>
    </row>
    <row r="1603" s="232" customFormat="1" hidden="1" customHeight="1" spans="1:2">
      <c r="A1603" s="240" t="s">
        <v>1313</v>
      </c>
      <c r="B1603" s="241"/>
    </row>
    <row r="1604" s="232" customFormat="1" hidden="1" customHeight="1" spans="1:2">
      <c r="A1604" s="240" t="s">
        <v>1314</v>
      </c>
      <c r="B1604" s="241"/>
    </row>
    <row r="1605" s="232" customFormat="1" hidden="1" customHeight="1" spans="1:2">
      <c r="A1605" s="240" t="s">
        <v>1315</v>
      </c>
      <c r="B1605" s="241"/>
    </row>
    <row r="1606" s="232" customFormat="1" hidden="1" customHeight="1" spans="1:2">
      <c r="A1606" s="240" t="s">
        <v>1316</v>
      </c>
      <c r="B1606" s="241"/>
    </row>
    <row r="1607" s="232" customFormat="1" hidden="1" customHeight="1" spans="1:2">
      <c r="A1607" s="240" t="s">
        <v>1317</v>
      </c>
      <c r="B1607" s="241"/>
    </row>
    <row r="1608" s="232" customFormat="1" hidden="1" customHeight="1" spans="1:2">
      <c r="A1608" s="240" t="s">
        <v>1318</v>
      </c>
      <c r="B1608" s="241"/>
    </row>
    <row r="1609" s="232" customFormat="1" hidden="1" customHeight="1" spans="1:2">
      <c r="A1609" s="240" t="s">
        <v>1319</v>
      </c>
      <c r="B1609" s="241"/>
    </row>
    <row r="1610" s="232" customFormat="1" hidden="1" customHeight="1" spans="1:2">
      <c r="A1610" s="240" t="s">
        <v>1320</v>
      </c>
      <c r="B1610" s="241"/>
    </row>
    <row r="1611" s="232" customFormat="1" hidden="1" customHeight="1" spans="1:2">
      <c r="A1611" s="240" t="s">
        <v>1321</v>
      </c>
      <c r="B1611" s="241">
        <f>SUM(B1612:B1614)</f>
        <v>0</v>
      </c>
    </row>
    <row r="1612" s="232" customFormat="1" hidden="1" customHeight="1" spans="1:2">
      <c r="A1612" s="240" t="s">
        <v>1322</v>
      </c>
      <c r="B1612" s="241"/>
    </row>
    <row r="1613" s="232" customFormat="1" hidden="1" customHeight="1" spans="1:2">
      <c r="A1613" s="240" t="s">
        <v>1323</v>
      </c>
      <c r="B1613" s="241"/>
    </row>
    <row r="1614" s="232" customFormat="1" hidden="1" customHeight="1" spans="1:2">
      <c r="A1614" s="240" t="s">
        <v>1324</v>
      </c>
      <c r="B1614" s="241"/>
    </row>
    <row r="1615" s="232" customFormat="1" hidden="1" customHeight="1" spans="1:2">
      <c r="A1615" s="240" t="s">
        <v>1325</v>
      </c>
      <c r="B1615" s="241">
        <f>SUM(B1616:B1620)</f>
        <v>0</v>
      </c>
    </row>
    <row r="1616" s="232" customFormat="1" hidden="1" customHeight="1" spans="1:2">
      <c r="A1616" s="240" t="s">
        <v>1326</v>
      </c>
      <c r="B1616" s="241"/>
    </row>
    <row r="1617" s="232" customFormat="1" hidden="1" customHeight="1" spans="1:2">
      <c r="A1617" s="240" t="s">
        <v>1327</v>
      </c>
      <c r="B1617" s="241"/>
    </row>
    <row r="1618" s="232" customFormat="1" hidden="1" customHeight="1" spans="1:2">
      <c r="A1618" s="240" t="s">
        <v>1328</v>
      </c>
      <c r="B1618" s="241"/>
    </row>
    <row r="1619" s="232" customFormat="1" hidden="1" customHeight="1" spans="1:4">
      <c r="A1619" s="240" t="s">
        <v>1329</v>
      </c>
      <c r="B1619" s="241"/>
      <c r="D1619" s="241">
        <v>10</v>
      </c>
    </row>
    <row r="1620" s="232" customFormat="1" hidden="1" customHeight="1" spans="1:4">
      <c r="A1620" s="240" t="s">
        <v>1330</v>
      </c>
      <c r="B1620" s="241"/>
      <c r="D1620" s="241">
        <v>18.2</v>
      </c>
    </row>
    <row r="1621" s="232" customFormat="1" hidden="1" customHeight="1" spans="1:2">
      <c r="A1621" s="240" t="s">
        <v>1331</v>
      </c>
      <c r="B1621" s="241"/>
    </row>
    <row r="1622" s="232" customFormat="1" hidden="1" customHeight="1" spans="1:2">
      <c r="A1622" s="240" t="s">
        <v>1332</v>
      </c>
      <c r="B1622" s="241"/>
    </row>
    <row r="1623" s="232" customFormat="1" customHeight="1" spans="1:2">
      <c r="A1623" s="240" t="s">
        <v>1333</v>
      </c>
      <c r="B1623" s="241">
        <f>SUM(B1624,B1625,B1629,B1638,B1650)</f>
        <v>85539.47</v>
      </c>
    </row>
    <row r="1624" s="232" customFormat="1" hidden="1" customHeight="1" spans="1:2">
      <c r="A1624" s="240" t="s">
        <v>1334</v>
      </c>
      <c r="B1624" s="241"/>
    </row>
    <row r="1625" s="232" customFormat="1" hidden="1" customHeight="1" spans="1:2">
      <c r="A1625" s="240" t="s">
        <v>1335</v>
      </c>
      <c r="B1625" s="241">
        <f>SUM(B1626:B1628)</f>
        <v>0</v>
      </c>
    </row>
    <row r="1626" s="232" customFormat="1" hidden="1" customHeight="1" spans="1:2">
      <c r="A1626" s="240" t="s">
        <v>1336</v>
      </c>
      <c r="B1626" s="241"/>
    </row>
    <row r="1627" s="232" customFormat="1" hidden="1" customHeight="1" spans="1:2">
      <c r="A1627" s="240" t="s">
        <v>1337</v>
      </c>
      <c r="B1627" s="241"/>
    </row>
    <row r="1628" s="232" customFormat="1" hidden="1" customHeight="1" spans="1:2">
      <c r="A1628" s="240" t="s">
        <v>1338</v>
      </c>
      <c r="B1628" s="241"/>
    </row>
    <row r="1629" s="232" customFormat="1" hidden="1" customHeight="1" spans="1:2">
      <c r="A1629" s="240" t="s">
        <v>1339</v>
      </c>
      <c r="B1629" s="241">
        <f>SUM(B1630:B1637)</f>
        <v>0</v>
      </c>
    </row>
    <row r="1630" s="232" customFormat="1" hidden="1" customHeight="1" spans="1:2">
      <c r="A1630" s="240" t="s">
        <v>1340</v>
      </c>
      <c r="B1630" s="241"/>
    </row>
    <row r="1631" s="232" customFormat="1" hidden="1" customHeight="1" spans="1:2">
      <c r="A1631" s="240" t="s">
        <v>1341</v>
      </c>
      <c r="B1631" s="241"/>
    </row>
    <row r="1632" s="232" customFormat="1" hidden="1" customHeight="1" spans="1:2">
      <c r="A1632" s="240" t="s">
        <v>1342</v>
      </c>
      <c r="B1632" s="241"/>
    </row>
    <row r="1633" s="232" customFormat="1" hidden="1" customHeight="1" spans="1:2">
      <c r="A1633" s="240" t="s">
        <v>1343</v>
      </c>
      <c r="B1633" s="241"/>
    </row>
    <row r="1634" s="232" customFormat="1" hidden="1" customHeight="1" spans="1:2">
      <c r="A1634" s="240" t="s">
        <v>1344</v>
      </c>
      <c r="B1634" s="241"/>
    </row>
    <row r="1635" s="232" customFormat="1" hidden="1" customHeight="1" spans="1:2">
      <c r="A1635" s="240" t="s">
        <v>1345</v>
      </c>
      <c r="B1635" s="241"/>
    </row>
    <row r="1636" s="232" customFormat="1" hidden="1" customHeight="1" spans="1:2">
      <c r="A1636" s="240" t="s">
        <v>1346</v>
      </c>
      <c r="B1636" s="241"/>
    </row>
    <row r="1637" s="232" customFormat="1" hidden="1" customHeight="1" spans="1:2">
      <c r="A1637" s="240" t="s">
        <v>1347</v>
      </c>
      <c r="B1637" s="241"/>
    </row>
    <row r="1638" s="232" customFormat="1" hidden="1" customHeight="1" spans="1:2">
      <c r="A1638" s="240" t="s">
        <v>1348</v>
      </c>
      <c r="B1638" s="241">
        <f>SUM(B1639:B1649)</f>
        <v>0</v>
      </c>
    </row>
    <row r="1639" s="232" customFormat="1" hidden="1" customHeight="1" spans="1:2">
      <c r="A1639" s="240" t="s">
        <v>1349</v>
      </c>
      <c r="B1639" s="241"/>
    </row>
    <row r="1640" s="232" customFormat="1" hidden="1" customHeight="1" spans="1:2">
      <c r="A1640" s="240" t="s">
        <v>1350</v>
      </c>
      <c r="B1640" s="241"/>
    </row>
    <row r="1641" s="232" customFormat="1" hidden="1" customHeight="1" spans="1:2">
      <c r="A1641" s="240" t="s">
        <v>1351</v>
      </c>
      <c r="B1641" s="241"/>
    </row>
    <row r="1642" s="232" customFormat="1" hidden="1" customHeight="1" spans="1:2">
      <c r="A1642" s="240" t="s">
        <v>1352</v>
      </c>
      <c r="B1642" s="241"/>
    </row>
    <row r="1643" s="232" customFormat="1" hidden="1" customHeight="1" spans="1:2">
      <c r="A1643" s="240" t="s">
        <v>1353</v>
      </c>
      <c r="B1643" s="241"/>
    </row>
    <row r="1644" s="232" customFormat="1" hidden="1" customHeight="1" spans="1:2">
      <c r="A1644" s="240" t="s">
        <v>1354</v>
      </c>
      <c r="B1644" s="241"/>
    </row>
    <row r="1645" s="232" customFormat="1" hidden="1" customHeight="1" spans="1:2">
      <c r="A1645" s="240" t="s">
        <v>1355</v>
      </c>
      <c r="B1645" s="241"/>
    </row>
    <row r="1646" s="232" customFormat="1" hidden="1" customHeight="1" spans="1:2">
      <c r="A1646" s="240" t="s">
        <v>1356</v>
      </c>
      <c r="B1646" s="241"/>
    </row>
    <row r="1647" s="232" customFormat="1" hidden="1" customHeight="1" spans="1:2">
      <c r="A1647" s="240" t="s">
        <v>1357</v>
      </c>
      <c r="B1647" s="241"/>
    </row>
    <row r="1648" s="232" customFormat="1" hidden="1" customHeight="1" spans="1:2">
      <c r="A1648" s="240" t="s">
        <v>1358</v>
      </c>
      <c r="B1648" s="241"/>
    </row>
    <row r="1649" s="232" customFormat="1" hidden="1" customHeight="1" spans="1:2">
      <c r="A1649" s="240" t="s">
        <v>1359</v>
      </c>
      <c r="B1649" s="241"/>
    </row>
    <row r="1650" s="232" customFormat="1" customHeight="1" spans="1:2">
      <c r="A1650" s="240" t="s">
        <v>58</v>
      </c>
      <c r="B1650" s="241">
        <f>SUM(B1651)</f>
        <v>85539.47</v>
      </c>
    </row>
    <row r="1651" s="232" customFormat="1" customHeight="1" spans="1:2">
      <c r="A1651" s="240" t="s">
        <v>244</v>
      </c>
      <c r="B1651" s="241">
        <v>85539.47</v>
      </c>
    </row>
    <row r="1652" s="232" customFormat="1" hidden="1" customHeight="1" spans="1:2">
      <c r="A1652" s="240" t="s">
        <v>1360</v>
      </c>
      <c r="B1652" s="241"/>
    </row>
    <row r="1653" s="232" customFormat="1" hidden="1" customHeight="1" spans="1:2">
      <c r="A1653" s="240" t="s">
        <v>1361</v>
      </c>
      <c r="B1653" s="241"/>
    </row>
    <row r="1654" s="232" customFormat="1" hidden="1" customHeight="1" spans="1:2">
      <c r="A1654" s="240" t="s">
        <v>1362</v>
      </c>
      <c r="B1654" s="241"/>
    </row>
    <row r="1655" s="232" customFormat="1" hidden="1" customHeight="1" spans="1:2">
      <c r="A1655" s="240" t="s">
        <v>1363</v>
      </c>
      <c r="B1655" s="241"/>
    </row>
    <row r="1656" s="232" customFormat="1" hidden="1" customHeight="1" spans="1:2">
      <c r="A1656" s="240" t="s">
        <v>1364</v>
      </c>
      <c r="B1656" s="241"/>
    </row>
    <row r="1657" s="232" customFormat="1" hidden="1" customHeight="1" spans="1:2">
      <c r="A1657" s="240" t="s">
        <v>1365</v>
      </c>
      <c r="B1657" s="241"/>
    </row>
    <row r="1658" s="232" customFormat="1" hidden="1" customHeight="1" spans="1:2">
      <c r="A1658" s="240" t="s">
        <v>1366</v>
      </c>
      <c r="B1658" s="241"/>
    </row>
    <row r="1659" s="232" customFormat="1" hidden="1" customHeight="1" spans="1:2">
      <c r="A1659" s="240" t="s">
        <v>1367</v>
      </c>
      <c r="B1659" s="241"/>
    </row>
    <row r="1660" s="232" customFormat="1" hidden="1" customHeight="1" spans="1:2">
      <c r="A1660" s="240" t="s">
        <v>1368</v>
      </c>
      <c r="B1660" s="241"/>
    </row>
    <row r="1661" s="232" customFormat="1" hidden="1" customHeight="1" spans="1:2">
      <c r="A1661" s="240" t="s">
        <v>1369</v>
      </c>
      <c r="B1661" s="241"/>
    </row>
    <row r="1662" s="232" customFormat="1" hidden="1" customHeight="1" spans="1:2">
      <c r="A1662" s="240" t="s">
        <v>1370</v>
      </c>
      <c r="B1662" s="241"/>
    </row>
    <row r="1663" s="232" customFormat="1" hidden="1" customHeight="1" spans="1:2">
      <c r="A1663" s="240" t="s">
        <v>1371</v>
      </c>
      <c r="B1663" s="241"/>
    </row>
    <row r="1664" s="232" customFormat="1" hidden="1" customHeight="1" spans="1:2">
      <c r="A1664" s="240" t="s">
        <v>1372</v>
      </c>
      <c r="B1664" s="241"/>
    </row>
    <row r="1665" s="232" customFormat="1" hidden="1" customHeight="1" spans="1:2">
      <c r="A1665" s="240" t="s">
        <v>1373</v>
      </c>
      <c r="B1665" s="241"/>
    </row>
    <row r="1666" s="232" customFormat="1" hidden="1" customHeight="1" spans="1:2">
      <c r="A1666" s="240" t="s">
        <v>1374</v>
      </c>
      <c r="B1666" s="241"/>
    </row>
    <row r="1667" s="232" customFormat="1" hidden="1" customHeight="1" spans="1:2">
      <c r="A1667" s="240" t="s">
        <v>1375</v>
      </c>
      <c r="B1667" s="241"/>
    </row>
    <row r="1668" s="232" customFormat="1" hidden="1" customHeight="1" spans="1:2">
      <c r="A1668" s="240" t="s">
        <v>1376</v>
      </c>
      <c r="B1668" s="241"/>
    </row>
    <row r="1669" s="232" customFormat="1" hidden="1" customHeight="1" spans="1:2">
      <c r="A1669" s="240" t="s">
        <v>1377</v>
      </c>
      <c r="B1669" s="241"/>
    </row>
    <row r="1670" s="232" customFormat="1" hidden="1" customHeight="1" spans="1:2">
      <c r="A1670" s="240" t="s">
        <v>1378</v>
      </c>
      <c r="B1670" s="241"/>
    </row>
    <row r="1671" s="232" customFormat="1" hidden="1" customHeight="1" spans="1:2">
      <c r="A1671" s="240" t="s">
        <v>1379</v>
      </c>
      <c r="B1671" s="241"/>
    </row>
    <row r="1672" s="232" customFormat="1" hidden="1" customHeight="1" spans="1:2">
      <c r="A1672" s="240" t="s">
        <v>1380</v>
      </c>
      <c r="B1672" s="241"/>
    </row>
    <row r="1673" s="232" customFormat="1" hidden="1" customHeight="1" spans="1:2">
      <c r="A1673" s="240" t="s">
        <v>1381</v>
      </c>
      <c r="B1673" s="241"/>
    </row>
    <row r="1674" s="232" customFormat="1" hidden="1" customHeight="1" spans="1:2">
      <c r="A1674" s="240" t="s">
        <v>1382</v>
      </c>
      <c r="B1674" s="241"/>
    </row>
    <row r="1675" s="232" customFormat="1" hidden="1" customHeight="1" spans="1:2">
      <c r="A1675" s="240" t="s">
        <v>1383</v>
      </c>
      <c r="B1675" s="241"/>
    </row>
    <row r="1676" s="232" customFormat="1" hidden="1" customHeight="1" spans="1:2">
      <c r="A1676" s="240" t="s">
        <v>1384</v>
      </c>
      <c r="B1676" s="241"/>
    </row>
    <row r="1677" s="232" customFormat="1" hidden="1" customHeight="1" spans="1:2">
      <c r="A1677" s="240" t="s">
        <v>1385</v>
      </c>
      <c r="B1677" s="241"/>
    </row>
    <row r="1678" s="232" customFormat="1" hidden="1" customHeight="1" spans="1:2">
      <c r="A1678" s="240" t="s">
        <v>1386</v>
      </c>
      <c r="B1678" s="241"/>
    </row>
    <row r="1679" s="232" customFormat="1" hidden="1" customHeight="1" spans="1:2">
      <c r="A1679" s="240" t="s">
        <v>1387</v>
      </c>
      <c r="B1679" s="241"/>
    </row>
    <row r="1680" s="232" customFormat="1" hidden="1" customHeight="1" spans="1:2">
      <c r="A1680" s="240" t="s">
        <v>1388</v>
      </c>
      <c r="B1680" s="241"/>
    </row>
    <row r="1681" s="232" customFormat="1" hidden="1" customHeight="1" spans="1:2">
      <c r="A1681" s="240" t="s">
        <v>1389</v>
      </c>
      <c r="B1681" s="241"/>
    </row>
    <row r="1682" s="232" customFormat="1" hidden="1" customHeight="1" spans="1:2">
      <c r="A1682" s="240" t="s">
        <v>1390</v>
      </c>
      <c r="B1682" s="241"/>
    </row>
    <row r="1683" s="232" customFormat="1" hidden="1" customHeight="1" spans="1:2">
      <c r="A1683" s="240" t="s">
        <v>1391</v>
      </c>
      <c r="B1683" s="241"/>
    </row>
    <row r="1684" s="232" customFormat="1" hidden="1" customHeight="1" spans="1:2">
      <c r="A1684" s="240" t="s">
        <v>1392</v>
      </c>
      <c r="B1684" s="241"/>
    </row>
    <row r="1685" s="232" customFormat="1" hidden="1" customHeight="1" spans="1:2">
      <c r="A1685" s="240" t="s">
        <v>1393</v>
      </c>
      <c r="B1685" s="241"/>
    </row>
    <row r="1686" s="232" customFormat="1" hidden="1" customHeight="1" spans="1:2">
      <c r="A1686" s="240" t="s">
        <v>1394</v>
      </c>
      <c r="B1686" s="241"/>
    </row>
    <row r="1687" s="232" customFormat="1" hidden="1" customHeight="1" spans="1:2">
      <c r="A1687" s="240" t="s">
        <v>1395</v>
      </c>
      <c r="B1687" s="241"/>
    </row>
    <row r="1688" s="232" customFormat="1" hidden="1" customHeight="1" spans="1:2">
      <c r="A1688" s="240" t="s">
        <v>1396</v>
      </c>
      <c r="B1688" s="241"/>
    </row>
    <row r="1689" s="232" customFormat="1" hidden="1" customHeight="1" spans="1:2">
      <c r="A1689" s="240" t="s">
        <v>1397</v>
      </c>
      <c r="B1689" s="241"/>
    </row>
    <row r="1690" s="232" customFormat="1" hidden="1" customHeight="1" spans="1:2">
      <c r="A1690" s="240" t="s">
        <v>1398</v>
      </c>
      <c r="B1690" s="241"/>
    </row>
    <row r="1691" s="232" customFormat="1" hidden="1" customHeight="1" spans="1:2">
      <c r="A1691" s="240" t="s">
        <v>1399</v>
      </c>
      <c r="B1691" s="241"/>
    </row>
    <row r="1692" s="232" customFormat="1" hidden="1" customHeight="1" spans="1:2">
      <c r="A1692" s="240" t="s">
        <v>1400</v>
      </c>
      <c r="B1692" s="241"/>
    </row>
    <row r="1693" s="232" customFormat="1" hidden="1" customHeight="1" spans="1:2">
      <c r="A1693" s="240" t="s">
        <v>1401</v>
      </c>
      <c r="B1693" s="241"/>
    </row>
    <row r="1694" s="232" customFormat="1" hidden="1" customHeight="1" spans="1:2">
      <c r="A1694" s="240" t="s">
        <v>1402</v>
      </c>
      <c r="B1694" s="241"/>
    </row>
    <row r="1695" s="232" customFormat="1" hidden="1" customHeight="1" spans="1:2">
      <c r="A1695" s="240" t="s">
        <v>1403</v>
      </c>
      <c r="B1695" s="241"/>
    </row>
    <row r="1696" s="232" customFormat="1" hidden="1" customHeight="1" spans="1:2">
      <c r="A1696" s="240" t="s">
        <v>1404</v>
      </c>
      <c r="B1696" s="241"/>
    </row>
    <row r="1697" s="232" customFormat="1" hidden="1" customHeight="1" spans="1:2">
      <c r="A1697" s="240" t="s">
        <v>1405</v>
      </c>
      <c r="B1697" s="241"/>
    </row>
    <row r="1698" s="232" customFormat="1" hidden="1" customHeight="1" spans="1:2">
      <c r="A1698" s="240" t="s">
        <v>1406</v>
      </c>
      <c r="B1698" s="241"/>
    </row>
    <row r="1699" s="232" customFormat="1" hidden="1" customHeight="1" spans="1:2">
      <c r="A1699" s="240" t="s">
        <v>1407</v>
      </c>
      <c r="B1699" s="241"/>
    </row>
    <row r="1700" s="232" customFormat="1" hidden="1" customHeight="1" spans="1:2">
      <c r="A1700" s="240" t="s">
        <v>1408</v>
      </c>
      <c r="B1700" s="241"/>
    </row>
    <row r="1701" s="232" customFormat="1" hidden="1" customHeight="1" spans="1:2">
      <c r="A1701" s="240" t="s">
        <v>1409</v>
      </c>
      <c r="B1701" s="241"/>
    </row>
    <row r="1702" s="232" customFormat="1" hidden="1" customHeight="1" spans="1:2">
      <c r="A1702" s="240" t="s">
        <v>1410</v>
      </c>
      <c r="B1702" s="241"/>
    </row>
    <row r="1703" s="232" customFormat="1" hidden="1" customHeight="1" spans="1:2">
      <c r="A1703" s="240" t="s">
        <v>1411</v>
      </c>
      <c r="B1703" s="241"/>
    </row>
    <row r="1704" s="232" customFormat="1" hidden="1" customHeight="1" spans="1:2">
      <c r="A1704" s="240" t="s">
        <v>1412</v>
      </c>
      <c r="B1704" s="241"/>
    </row>
    <row r="1705" s="232" customFormat="1" hidden="1" customHeight="1" spans="1:2">
      <c r="A1705" s="240" t="s">
        <v>1413</v>
      </c>
      <c r="B1705" s="241"/>
    </row>
    <row r="1706" s="232" customFormat="1" hidden="1" customHeight="1" spans="1:2">
      <c r="A1706" s="240" t="s">
        <v>1414</v>
      </c>
      <c r="B1706" s="241"/>
    </row>
    <row r="1707" s="232" customFormat="1" hidden="1" customHeight="1" spans="1:2">
      <c r="A1707" s="240" t="s">
        <v>1415</v>
      </c>
      <c r="B1707" s="241"/>
    </row>
    <row r="1708" s="232" customFormat="1" hidden="1" customHeight="1" spans="1:2">
      <c r="A1708" s="240" t="s">
        <v>1416</v>
      </c>
      <c r="B1708" s="241"/>
    </row>
    <row r="1709" s="232" customFormat="1" hidden="1" customHeight="1" spans="1:2">
      <c r="A1709" s="240" t="s">
        <v>1417</v>
      </c>
      <c r="B1709" s="241"/>
    </row>
    <row r="1710" s="232" customFormat="1" hidden="1" customHeight="1" spans="1:2">
      <c r="A1710" s="240" t="s">
        <v>1418</v>
      </c>
      <c r="B1710" s="241"/>
    </row>
    <row r="1711" s="232" customFormat="1" hidden="1" customHeight="1" spans="1:2">
      <c r="A1711" s="240" t="s">
        <v>1419</v>
      </c>
      <c r="B1711" s="241"/>
    </row>
    <row r="1712" s="232" customFormat="1" hidden="1" customHeight="1" spans="1:2">
      <c r="A1712" s="240" t="s">
        <v>1420</v>
      </c>
      <c r="B1712" s="241"/>
    </row>
    <row r="1713" s="232" customFormat="1" hidden="1" customHeight="1" spans="1:2">
      <c r="A1713" s="240" t="s">
        <v>1421</v>
      </c>
      <c r="B1713" s="241"/>
    </row>
    <row r="1714" s="232" customFormat="1" hidden="1" customHeight="1" spans="1:2">
      <c r="A1714" s="240" t="s">
        <v>1422</v>
      </c>
      <c r="B1714" s="241"/>
    </row>
    <row r="1715" s="232" customFormat="1" hidden="1" customHeight="1" spans="1:2">
      <c r="A1715" s="240" t="s">
        <v>1423</v>
      </c>
      <c r="B1715" s="241"/>
    </row>
    <row r="1716" s="232" customFormat="1" hidden="1" customHeight="1" spans="1:2">
      <c r="A1716" s="240" t="s">
        <v>1424</v>
      </c>
      <c r="B1716" s="241"/>
    </row>
    <row r="1717" s="232" customFormat="1" hidden="1" customHeight="1" spans="1:2">
      <c r="A1717" s="240" t="s">
        <v>1425</v>
      </c>
      <c r="B1717" s="241"/>
    </row>
    <row r="1718" s="232" customFormat="1" hidden="1" customHeight="1" spans="1:2">
      <c r="A1718" s="240" t="s">
        <v>1426</v>
      </c>
      <c r="B1718" s="241"/>
    </row>
    <row r="1719" s="232" customFormat="1" hidden="1" customHeight="1" spans="1:2">
      <c r="A1719" s="240" t="s">
        <v>1427</v>
      </c>
      <c r="B1719" s="241"/>
    </row>
    <row r="1720" s="232" customFormat="1" hidden="1" customHeight="1" spans="1:2">
      <c r="A1720" s="240" t="s">
        <v>1428</v>
      </c>
      <c r="B1720" s="241"/>
    </row>
    <row r="1721" s="232" customFormat="1" hidden="1" customHeight="1" spans="1:2">
      <c r="A1721" s="240" t="s">
        <v>244</v>
      </c>
      <c r="B1721" s="241"/>
    </row>
    <row r="1722" s="232" customFormat="1" hidden="1" customHeight="1" spans="1:2">
      <c r="A1722" s="240" t="s">
        <v>1429</v>
      </c>
      <c r="B1722" s="241"/>
    </row>
    <row r="1723" s="232" customFormat="1" hidden="1" customHeight="1" spans="1:2">
      <c r="A1723" s="240" t="s">
        <v>1430</v>
      </c>
      <c r="B1723" s="241"/>
    </row>
    <row r="1724" s="232" customFormat="1" hidden="1" customHeight="1" spans="1:2">
      <c r="A1724" s="240" t="s">
        <v>1431</v>
      </c>
      <c r="B1724" s="241"/>
    </row>
    <row r="1725" s="232" customFormat="1" hidden="1" customHeight="1" spans="1:2">
      <c r="A1725" s="240" t="s">
        <v>1432</v>
      </c>
      <c r="B1725" s="241"/>
    </row>
    <row r="1726" s="232" customFormat="1" hidden="1" customHeight="1" spans="1:2">
      <c r="A1726" s="240" t="s">
        <v>1433</v>
      </c>
      <c r="B1726" s="241"/>
    </row>
    <row r="1727" s="232" customFormat="1" hidden="1" customHeight="1" spans="1:2">
      <c r="A1727" s="240" t="s">
        <v>1434</v>
      </c>
      <c r="B1727" s="241"/>
    </row>
    <row r="1728" s="232" customFormat="1" hidden="1" customHeight="1" spans="1:2">
      <c r="A1728" s="240" t="s">
        <v>1435</v>
      </c>
      <c r="B1728" s="241"/>
    </row>
    <row r="1729" s="232" customFormat="1" hidden="1" customHeight="1" spans="1:2">
      <c r="A1729" s="240" t="s">
        <v>1436</v>
      </c>
      <c r="B1729" s="241"/>
    </row>
    <row r="1730" s="232" customFormat="1" hidden="1" customHeight="1" spans="1:2">
      <c r="A1730" s="240" t="s">
        <v>1437</v>
      </c>
      <c r="B1730" s="241"/>
    </row>
    <row r="1731" s="232" customFormat="1" hidden="1" customHeight="1" spans="1:2">
      <c r="A1731" s="240" t="s">
        <v>1438</v>
      </c>
      <c r="B1731" s="241"/>
    </row>
    <row r="1732" s="232" customFormat="1" hidden="1" customHeight="1" spans="1:2">
      <c r="A1732" s="240" t="s">
        <v>1439</v>
      </c>
      <c r="B1732" s="241"/>
    </row>
    <row r="1733" s="232" customFormat="1" hidden="1" customHeight="1" spans="1:2">
      <c r="A1733" s="240" t="s">
        <v>1440</v>
      </c>
      <c r="B1733" s="241"/>
    </row>
    <row r="1734" s="232" customFormat="1" hidden="1" customHeight="1" spans="1:2">
      <c r="A1734" s="240" t="s">
        <v>1441</v>
      </c>
      <c r="B1734" s="241"/>
    </row>
    <row r="1735" s="232" customFormat="1" hidden="1" customHeight="1" spans="1:2">
      <c r="A1735" s="240" t="s">
        <v>1442</v>
      </c>
      <c r="B1735" s="241"/>
    </row>
    <row r="1736" s="232" customFormat="1" hidden="1" customHeight="1" spans="1:2">
      <c r="A1736" s="240" t="s">
        <v>1443</v>
      </c>
      <c r="B1736" s="241"/>
    </row>
    <row r="1737" s="232" customFormat="1" hidden="1" customHeight="1" spans="1:2">
      <c r="A1737" s="240" t="s">
        <v>1444</v>
      </c>
      <c r="B1737" s="241"/>
    </row>
    <row r="1738" s="232" customFormat="1" hidden="1" customHeight="1" spans="1:2">
      <c r="A1738" s="240" t="s">
        <v>1445</v>
      </c>
      <c r="B1738" s="241"/>
    </row>
    <row r="1739" s="232" customFormat="1" hidden="1" customHeight="1" spans="1:2">
      <c r="A1739" s="240" t="s">
        <v>1446</v>
      </c>
      <c r="B1739" s="241"/>
    </row>
    <row r="1740" s="232" customFormat="1" hidden="1" customHeight="1" spans="1:2">
      <c r="A1740" s="240" t="s">
        <v>1447</v>
      </c>
      <c r="B1740" s="241"/>
    </row>
    <row r="1741" s="232" customFormat="1" hidden="1" customHeight="1" spans="1:2">
      <c r="A1741" s="240" t="s">
        <v>1448</v>
      </c>
      <c r="B1741" s="241"/>
    </row>
    <row r="1742" s="232" customFormat="1" hidden="1" customHeight="1" spans="1:2">
      <c r="A1742" s="240" t="s">
        <v>1449</v>
      </c>
      <c r="B1742" s="241"/>
    </row>
    <row r="1743" s="232" customFormat="1" hidden="1" customHeight="1" spans="1:2">
      <c r="A1743" s="240" t="s">
        <v>1450</v>
      </c>
      <c r="B1743" s="241"/>
    </row>
    <row r="1744" s="232" customFormat="1" hidden="1" customHeight="1" spans="1:2">
      <c r="A1744" s="240" t="s">
        <v>1451</v>
      </c>
      <c r="B1744" s="241"/>
    </row>
    <row r="1745" s="232" customFormat="1" hidden="1" customHeight="1" spans="1:2">
      <c r="A1745" s="240" t="s">
        <v>1452</v>
      </c>
      <c r="B1745" s="241"/>
    </row>
    <row r="1746" s="232" customFormat="1" hidden="1" customHeight="1" spans="1:2">
      <c r="A1746" s="240" t="s">
        <v>1453</v>
      </c>
      <c r="B1746" s="241"/>
    </row>
    <row r="1747" s="232" customFormat="1" hidden="1" customHeight="1" spans="1:2">
      <c r="A1747" s="240" t="s">
        <v>1454</v>
      </c>
      <c r="B1747" s="241"/>
    </row>
    <row r="1748" s="232" customFormat="1" hidden="1" customHeight="1" spans="1:2">
      <c r="A1748" s="240" t="s">
        <v>1455</v>
      </c>
      <c r="B1748" s="241"/>
    </row>
    <row r="1749" s="232" customFormat="1" hidden="1" customHeight="1" spans="1:2">
      <c r="A1749" s="240" t="s">
        <v>1456</v>
      </c>
      <c r="B1749" s="241"/>
    </row>
    <row r="1750" s="232" customFormat="1" hidden="1" customHeight="1" spans="1:2">
      <c r="A1750" s="240" t="s">
        <v>1457</v>
      </c>
      <c r="B1750" s="241"/>
    </row>
    <row r="1751" s="232" customFormat="1" hidden="1" customHeight="1" spans="1:2">
      <c r="A1751" s="240" t="s">
        <v>1458</v>
      </c>
      <c r="B1751" s="241"/>
    </row>
    <row r="1752" s="232" customFormat="1" hidden="1" customHeight="1" spans="1:2">
      <c r="A1752" s="240" t="s">
        <v>1459</v>
      </c>
      <c r="B1752" s="241"/>
    </row>
    <row r="1753" s="232" customFormat="1" hidden="1" customHeight="1" spans="1:2">
      <c r="A1753" s="240" t="s">
        <v>1460</v>
      </c>
      <c r="B1753" s="241"/>
    </row>
    <row r="1754" s="232" customFormat="1" hidden="1" customHeight="1" spans="1:2">
      <c r="A1754" s="240" t="s">
        <v>1461</v>
      </c>
      <c r="B1754" s="241"/>
    </row>
    <row r="1755" s="232" customFormat="1" hidden="1" customHeight="1" spans="1:2">
      <c r="A1755" s="240" t="s">
        <v>1462</v>
      </c>
      <c r="B1755" s="241"/>
    </row>
    <row r="1756" s="232" customFormat="1" hidden="1" customHeight="1" spans="1:2">
      <c r="A1756" s="240" t="s">
        <v>1463</v>
      </c>
      <c r="B1756" s="241"/>
    </row>
    <row r="1757" s="232" customFormat="1" hidden="1" customHeight="1" spans="1:2">
      <c r="A1757" s="240" t="s">
        <v>1464</v>
      </c>
      <c r="B1757" s="241"/>
    </row>
    <row r="1758" s="232" customFormat="1" hidden="1" customHeight="1" spans="1:2">
      <c r="A1758" s="240" t="s">
        <v>1465</v>
      </c>
      <c r="B1758" s="241"/>
    </row>
    <row r="1759" s="232" customFormat="1" hidden="1" customHeight="1" spans="1:2">
      <c r="A1759" s="240" t="s">
        <v>1466</v>
      </c>
      <c r="B1759" s="241"/>
    </row>
    <row r="1760" s="232" customFormat="1" hidden="1" customHeight="1" spans="1:2">
      <c r="A1760" s="240" t="s">
        <v>1467</v>
      </c>
      <c r="B1760" s="241"/>
    </row>
    <row r="1761" s="232" customFormat="1" hidden="1" customHeight="1" spans="1:2">
      <c r="A1761" s="240" t="s">
        <v>1468</v>
      </c>
      <c r="B1761" s="241"/>
    </row>
    <row r="1762" s="232" customFormat="1" hidden="1" customHeight="1" spans="1:2">
      <c r="A1762" s="240" t="s">
        <v>1469</v>
      </c>
      <c r="B1762" s="241"/>
    </row>
    <row r="1763" s="232" customFormat="1" hidden="1" customHeight="1" spans="1:2">
      <c r="A1763" s="240" t="s">
        <v>52</v>
      </c>
      <c r="B1763" s="241"/>
    </row>
    <row r="1764" s="232" customFormat="1" hidden="1" customHeight="1" spans="1:2">
      <c r="A1764" s="240" t="s">
        <v>1470</v>
      </c>
      <c r="B1764" s="241"/>
    </row>
    <row r="1765" s="232" customFormat="1" hidden="1" customHeight="1" spans="1:2">
      <c r="A1765" s="240" t="s">
        <v>1471</v>
      </c>
      <c r="B1765" s="241"/>
    </row>
    <row r="1766" s="232" customFormat="1" hidden="1" customHeight="1" spans="1:2">
      <c r="A1766" s="240" t="s">
        <v>1472</v>
      </c>
      <c r="B1766" s="241"/>
    </row>
    <row r="1767" s="232" customFormat="1" hidden="1" customHeight="1" spans="1:2">
      <c r="A1767" s="240" t="s">
        <v>1473</v>
      </c>
      <c r="B1767" s="241"/>
    </row>
    <row r="1768" s="232" customFormat="1" hidden="1" customHeight="1" spans="1:2">
      <c r="A1768" s="240" t="s">
        <v>1474</v>
      </c>
      <c r="B1768" s="241"/>
    </row>
    <row r="1769" s="232" customFormat="1" hidden="1" customHeight="1" spans="1:2">
      <c r="A1769" s="240" t="s">
        <v>1475</v>
      </c>
      <c r="B1769" s="241"/>
    </row>
    <row r="1770" s="232" customFormat="1" hidden="1" customHeight="1" spans="1:2">
      <c r="A1770" s="240" t="s">
        <v>1476</v>
      </c>
      <c r="B1770" s="241"/>
    </row>
    <row r="1771" s="232" customFormat="1" hidden="1" customHeight="1" spans="1:2">
      <c r="A1771" s="240" t="s">
        <v>1477</v>
      </c>
      <c r="B1771" s="241"/>
    </row>
    <row r="1772" s="232" customFormat="1" hidden="1" customHeight="1" spans="1:2">
      <c r="A1772" s="240" t="s">
        <v>1478</v>
      </c>
      <c r="B1772" s="241"/>
    </row>
    <row r="1773" s="232" customFormat="1" hidden="1" customHeight="1" spans="1:2">
      <c r="A1773" s="240" t="s">
        <v>1479</v>
      </c>
      <c r="B1773" s="241"/>
    </row>
    <row r="1774" s="232" customFormat="1" hidden="1" customHeight="1" spans="1:2">
      <c r="A1774" s="240" t="s">
        <v>1480</v>
      </c>
      <c r="B1774" s="241"/>
    </row>
    <row r="1775" s="232" customFormat="1" hidden="1" customHeight="1" spans="1:2">
      <c r="A1775" s="240" t="s">
        <v>1481</v>
      </c>
      <c r="B1775" s="241"/>
    </row>
    <row r="1776" s="232" customFormat="1" hidden="1" customHeight="1" spans="1:2">
      <c r="A1776" s="240" t="s">
        <v>1482</v>
      </c>
      <c r="B1776" s="241"/>
    </row>
    <row r="1777" s="232" customFormat="1" hidden="1" customHeight="1" spans="1:2">
      <c r="A1777" s="240" t="s">
        <v>1483</v>
      </c>
      <c r="B1777" s="241"/>
    </row>
    <row r="1778" s="232" customFormat="1" hidden="1" customHeight="1" spans="1:2">
      <c r="A1778" s="240" t="s">
        <v>1484</v>
      </c>
      <c r="B1778" s="241"/>
    </row>
    <row r="1779" s="232" customFormat="1" hidden="1" customHeight="1" spans="1:2">
      <c r="A1779" s="240" t="s">
        <v>1485</v>
      </c>
      <c r="B1779" s="241"/>
    </row>
    <row r="1780" s="232" customFormat="1" hidden="1" customHeight="1" spans="1:2">
      <c r="A1780" s="240" t="s">
        <v>1486</v>
      </c>
      <c r="B1780" s="241"/>
    </row>
    <row r="1781" s="232" customFormat="1" hidden="1" customHeight="1" spans="1:2">
      <c r="A1781" s="240" t="s">
        <v>1487</v>
      </c>
      <c r="B1781" s="241"/>
    </row>
    <row r="1782" s="232" customFormat="1" hidden="1" customHeight="1" spans="1:2">
      <c r="A1782" s="240" t="s">
        <v>1488</v>
      </c>
      <c r="B1782" s="241"/>
    </row>
    <row r="1783" s="232" customFormat="1" hidden="1" customHeight="1" spans="1:2">
      <c r="A1783" s="240" t="s">
        <v>1489</v>
      </c>
      <c r="B1783" s="241"/>
    </row>
    <row r="1784" s="232" customFormat="1" hidden="1" customHeight="1" spans="1:2">
      <c r="A1784" s="240" t="s">
        <v>1490</v>
      </c>
      <c r="B1784" s="241"/>
    </row>
    <row r="1785" s="232" customFormat="1" hidden="1" customHeight="1" spans="1:2">
      <c r="A1785" s="240" t="s">
        <v>1491</v>
      </c>
      <c r="B1785" s="241"/>
    </row>
    <row r="1786" s="232" customFormat="1" hidden="1" customHeight="1" spans="1:2">
      <c r="A1786" s="240" t="s">
        <v>1492</v>
      </c>
      <c r="B1786" s="241"/>
    </row>
    <row r="1787" s="232" customFormat="1" hidden="1" customHeight="1" spans="1:2">
      <c r="A1787" s="240" t="s">
        <v>1493</v>
      </c>
      <c r="B1787" s="241"/>
    </row>
    <row r="1788" s="232" customFormat="1" hidden="1" customHeight="1" spans="1:2">
      <c r="A1788" s="240" t="s">
        <v>1494</v>
      </c>
      <c r="B1788" s="241"/>
    </row>
    <row r="1789" s="232" customFormat="1" hidden="1" customHeight="1" spans="1:2">
      <c r="A1789" s="240" t="s">
        <v>1495</v>
      </c>
      <c r="B1789" s="241"/>
    </row>
    <row r="1790" s="232" customFormat="1" hidden="1" customHeight="1" spans="1:2">
      <c r="A1790" s="240" t="s">
        <v>1496</v>
      </c>
      <c r="B1790" s="241"/>
    </row>
    <row r="1791" s="232" customFormat="1" hidden="1" customHeight="1" spans="1:2">
      <c r="A1791" s="240" t="s">
        <v>1497</v>
      </c>
      <c r="B1791" s="241"/>
    </row>
    <row r="1792" s="232" customFormat="1" hidden="1" customHeight="1" spans="1:2">
      <c r="A1792" s="240" t="s">
        <v>1498</v>
      </c>
      <c r="B1792" s="241"/>
    </row>
    <row r="1793" s="232" customFormat="1" hidden="1" customHeight="1" spans="1:2">
      <c r="A1793" s="240" t="s">
        <v>1499</v>
      </c>
      <c r="B1793" s="241"/>
    </row>
    <row r="1794" s="232" customFormat="1" hidden="1" customHeight="1" spans="1:2">
      <c r="A1794" s="240" t="s">
        <v>1500</v>
      </c>
      <c r="B1794" s="241"/>
    </row>
    <row r="1795" s="232" customFormat="1" hidden="1" customHeight="1" spans="1:2">
      <c r="A1795" s="240" t="s">
        <v>1501</v>
      </c>
      <c r="B1795" s="241"/>
    </row>
    <row r="1796" s="232" customFormat="1" customHeight="1" spans="1:2">
      <c r="A1796" s="240" t="s">
        <v>1502</v>
      </c>
      <c r="B1796" s="241">
        <f>SUM(B1797:B1799,B1804)</f>
        <v>3307</v>
      </c>
    </row>
    <row r="1797" s="232" customFormat="1" hidden="1" customHeight="1" spans="1:2">
      <c r="A1797" s="240" t="s">
        <v>1503</v>
      </c>
      <c r="B1797" s="241"/>
    </row>
    <row r="1798" s="232" customFormat="1" hidden="1" customHeight="1" spans="1:2">
      <c r="A1798" s="240" t="s">
        <v>1504</v>
      </c>
      <c r="B1798" s="241"/>
    </row>
    <row r="1799" s="232" customFormat="1" customHeight="1" spans="1:2">
      <c r="A1799" s="240" t="s">
        <v>1505</v>
      </c>
      <c r="B1799" s="241">
        <f>SUM(B1800:B1803)</f>
        <v>3307</v>
      </c>
    </row>
    <row r="1800" s="232" customFormat="1" customHeight="1" spans="1:2">
      <c r="A1800" s="240" t="s">
        <v>1506</v>
      </c>
      <c r="B1800" s="241">
        <v>3307</v>
      </c>
    </row>
    <row r="1801" s="232" customFormat="1" hidden="1" customHeight="1" spans="1:2">
      <c r="A1801" s="240" t="s">
        <v>1507</v>
      </c>
      <c r="B1801" s="241"/>
    </row>
    <row r="1802" s="232" customFormat="1" hidden="1" customHeight="1" spans="1:2">
      <c r="A1802" s="240" t="s">
        <v>1508</v>
      </c>
      <c r="B1802" s="241"/>
    </row>
    <row r="1803" s="232" customFormat="1" hidden="1" customHeight="1" spans="1:2">
      <c r="A1803" s="240" t="s">
        <v>1509</v>
      </c>
      <c r="B1803" s="241"/>
    </row>
    <row r="1804" s="232" customFormat="1" hidden="1" customHeight="1" spans="1:2">
      <c r="A1804" s="240" t="s">
        <v>1510</v>
      </c>
      <c r="B1804" s="241">
        <f>SUM(B1805:B1824)</f>
        <v>0</v>
      </c>
    </row>
    <row r="1805" s="232" customFormat="1" hidden="1" customHeight="1" spans="1:2">
      <c r="A1805" s="240" t="s">
        <v>1511</v>
      </c>
      <c r="B1805" s="241"/>
    </row>
    <row r="1806" s="232" customFormat="1" hidden="1" customHeight="1" spans="1:2">
      <c r="A1806" s="240" t="s">
        <v>1512</v>
      </c>
      <c r="B1806" s="241"/>
    </row>
    <row r="1807" s="232" customFormat="1" hidden="1" customHeight="1" spans="1:2">
      <c r="A1807" s="240" t="s">
        <v>1513</v>
      </c>
      <c r="B1807" s="241"/>
    </row>
    <row r="1808" s="232" customFormat="1" hidden="1" customHeight="1" spans="1:2">
      <c r="A1808" s="240" t="s">
        <v>1514</v>
      </c>
      <c r="B1808" s="241"/>
    </row>
    <row r="1809" s="232" customFormat="1" hidden="1" customHeight="1" spans="1:2">
      <c r="A1809" s="240" t="s">
        <v>1515</v>
      </c>
      <c r="B1809" s="241"/>
    </row>
    <row r="1810" s="232" customFormat="1" hidden="1" customHeight="1" spans="1:2">
      <c r="A1810" s="240" t="s">
        <v>1516</v>
      </c>
      <c r="B1810" s="241"/>
    </row>
    <row r="1811" s="232" customFormat="1" hidden="1" customHeight="1" spans="1:2">
      <c r="A1811" s="240" t="s">
        <v>1517</v>
      </c>
      <c r="B1811" s="241"/>
    </row>
    <row r="1812" s="232" customFormat="1" hidden="1" customHeight="1" spans="1:2">
      <c r="A1812" s="240" t="s">
        <v>1518</v>
      </c>
      <c r="B1812" s="241"/>
    </row>
    <row r="1813" s="232" customFormat="1" hidden="1" customHeight="1" spans="1:2">
      <c r="A1813" s="240" t="s">
        <v>1519</v>
      </c>
      <c r="B1813" s="241"/>
    </row>
    <row r="1814" s="232" customFormat="1" hidden="1" customHeight="1" spans="1:2">
      <c r="A1814" s="240" t="s">
        <v>1520</v>
      </c>
      <c r="B1814" s="241"/>
    </row>
    <row r="1815" s="232" customFormat="1" hidden="1" customHeight="1" spans="1:2">
      <c r="A1815" s="240" t="s">
        <v>1521</v>
      </c>
      <c r="B1815" s="241"/>
    </row>
    <row r="1816" s="232" customFormat="1" hidden="1" customHeight="1" spans="1:2">
      <c r="A1816" s="240" t="s">
        <v>1522</v>
      </c>
      <c r="B1816" s="241"/>
    </row>
    <row r="1817" s="232" customFormat="1" hidden="1" customHeight="1" spans="1:2">
      <c r="A1817" s="240" t="s">
        <v>1523</v>
      </c>
      <c r="B1817" s="241"/>
    </row>
    <row r="1818" s="232" customFormat="1" hidden="1" customHeight="1" spans="1:2">
      <c r="A1818" s="240" t="s">
        <v>1524</v>
      </c>
      <c r="B1818" s="241"/>
    </row>
    <row r="1819" s="232" customFormat="1" hidden="1" customHeight="1" spans="1:2">
      <c r="A1819" s="240" t="s">
        <v>1525</v>
      </c>
      <c r="B1819" s="241"/>
    </row>
    <row r="1820" s="232" customFormat="1" hidden="1" customHeight="1" spans="1:2">
      <c r="A1820" s="240" t="s">
        <v>1526</v>
      </c>
      <c r="B1820" s="241"/>
    </row>
    <row r="1821" s="232" customFormat="1" hidden="1" customHeight="1" spans="1:2">
      <c r="A1821" s="240" t="s">
        <v>1527</v>
      </c>
      <c r="B1821" s="241"/>
    </row>
    <row r="1822" s="232" customFormat="1" hidden="1" customHeight="1" spans="1:2">
      <c r="A1822" s="240" t="s">
        <v>1528</v>
      </c>
      <c r="B1822" s="241"/>
    </row>
    <row r="1823" s="232" customFormat="1" hidden="1" customHeight="1" spans="1:2">
      <c r="A1823" s="240" t="s">
        <v>1529</v>
      </c>
      <c r="B1823" s="241"/>
    </row>
    <row r="1824" s="232" customFormat="1" hidden="1" customHeight="1" spans="1:2">
      <c r="A1824" s="240" t="s">
        <v>1530</v>
      </c>
      <c r="B1824" s="241"/>
    </row>
    <row r="1825" s="232" customFormat="1" customHeight="1" spans="1:2">
      <c r="A1825" s="240" t="s">
        <v>1531</v>
      </c>
      <c r="B1825" s="241">
        <f>SUM(B1826:B1829,B1848)</f>
        <v>126</v>
      </c>
    </row>
    <row r="1826" s="232" customFormat="1" hidden="1" customHeight="1" spans="1:2">
      <c r="A1826" s="240" t="s">
        <v>1532</v>
      </c>
      <c r="B1826" s="241"/>
    </row>
    <row r="1827" s="232" customFormat="1" hidden="1" customHeight="1" spans="1:2">
      <c r="A1827" s="240" t="s">
        <v>1533</v>
      </c>
      <c r="B1827" s="241"/>
    </row>
    <row r="1828" s="232" customFormat="1" customHeight="1" spans="1:2">
      <c r="A1828" s="240" t="s">
        <v>1534</v>
      </c>
      <c r="B1828" s="241">
        <v>126</v>
      </c>
    </row>
    <row r="1829" s="232" customFormat="1" hidden="1" customHeight="1" spans="1:2">
      <c r="A1829" s="240" t="s">
        <v>1535</v>
      </c>
      <c r="B1829" s="241">
        <f>SUM(B1830:B1847)</f>
        <v>0</v>
      </c>
    </row>
    <row r="1830" s="232" customFormat="1" hidden="1" customHeight="1" spans="1:2">
      <c r="A1830" s="240" t="s">
        <v>1536</v>
      </c>
      <c r="B1830" s="241"/>
    </row>
    <row r="1831" s="232" customFormat="1" hidden="1" customHeight="1" spans="1:2">
      <c r="A1831" s="240" t="s">
        <v>1537</v>
      </c>
      <c r="B1831" s="241"/>
    </row>
    <row r="1832" s="232" customFormat="1" hidden="1" customHeight="1" spans="1:2">
      <c r="A1832" s="240" t="s">
        <v>1538</v>
      </c>
      <c r="B1832" s="241"/>
    </row>
    <row r="1833" s="232" customFormat="1" hidden="1" customHeight="1" spans="1:2">
      <c r="A1833" s="240" t="s">
        <v>1539</v>
      </c>
      <c r="B1833" s="241"/>
    </row>
    <row r="1834" s="232" customFormat="1" hidden="1" customHeight="1" spans="1:2">
      <c r="A1834" s="240" t="s">
        <v>1540</v>
      </c>
      <c r="B1834" s="241"/>
    </row>
    <row r="1835" s="232" customFormat="1" hidden="1" customHeight="1" spans="1:2">
      <c r="A1835" s="240" t="s">
        <v>1541</v>
      </c>
      <c r="B1835" s="241"/>
    </row>
    <row r="1836" s="232" customFormat="1" hidden="1" customHeight="1" spans="1:2">
      <c r="A1836" s="240" t="s">
        <v>1542</v>
      </c>
      <c r="B1836" s="241"/>
    </row>
    <row r="1837" s="232" customFormat="1" hidden="1" customHeight="1" spans="1:2">
      <c r="A1837" s="240" t="s">
        <v>1543</v>
      </c>
      <c r="B1837" s="241"/>
    </row>
    <row r="1838" s="232" customFormat="1" hidden="1" customHeight="1" spans="1:2">
      <c r="A1838" s="240" t="s">
        <v>1544</v>
      </c>
      <c r="B1838" s="241"/>
    </row>
    <row r="1839" s="232" customFormat="1" hidden="1" customHeight="1" spans="1:2">
      <c r="A1839" s="240" t="s">
        <v>1545</v>
      </c>
      <c r="B1839" s="241"/>
    </row>
    <row r="1840" s="232" customFormat="1" hidden="1" customHeight="1" spans="1:2">
      <c r="A1840" s="240" t="s">
        <v>1546</v>
      </c>
      <c r="B1840" s="241"/>
    </row>
    <row r="1841" s="232" customFormat="1" hidden="1" customHeight="1" spans="1:2">
      <c r="A1841" s="240" t="s">
        <v>1547</v>
      </c>
      <c r="B1841" s="241"/>
    </row>
    <row r="1842" s="232" customFormat="1" hidden="1" customHeight="1" spans="1:2">
      <c r="A1842" s="240" t="s">
        <v>1548</v>
      </c>
      <c r="B1842" s="241"/>
    </row>
    <row r="1843" s="232" customFormat="1" hidden="1" customHeight="1" spans="1:2">
      <c r="A1843" s="240" t="s">
        <v>1549</v>
      </c>
      <c r="B1843" s="241"/>
    </row>
    <row r="1844" s="232" customFormat="1" hidden="1" customHeight="1" spans="1:2">
      <c r="A1844" s="240" t="s">
        <v>1550</v>
      </c>
      <c r="B1844" s="241"/>
    </row>
    <row r="1845" s="232" customFormat="1" hidden="1" customHeight="1" spans="1:2">
      <c r="A1845" s="240" t="s">
        <v>1551</v>
      </c>
      <c r="B1845" s="241"/>
    </row>
    <row r="1846" s="232" customFormat="1" hidden="1" customHeight="1" spans="1:2">
      <c r="A1846" s="240" t="s">
        <v>1552</v>
      </c>
      <c r="B1846" s="241"/>
    </row>
    <row r="1847" s="232" customFormat="1" hidden="1" customHeight="1" spans="1:2">
      <c r="A1847" s="240" t="s">
        <v>1553</v>
      </c>
      <c r="B1847" s="241"/>
    </row>
    <row r="1848" s="232" customFormat="1" hidden="1" customHeight="1" spans="1:2">
      <c r="A1848" s="240" t="s">
        <v>1554</v>
      </c>
      <c r="B1848" s="241">
        <f>SUM(B1849)</f>
        <v>0</v>
      </c>
    </row>
    <row r="1849" s="232" customFormat="1" hidden="1" customHeight="1" spans="1:2">
      <c r="A1849" s="240" t="s">
        <v>1555</v>
      </c>
      <c r="B1849" s="241"/>
    </row>
    <row r="1850" s="232" customFormat="1" customHeight="1" spans="1:2">
      <c r="A1850" s="244" t="s">
        <v>68</v>
      </c>
      <c r="B1850" s="245">
        <f>SUM(B1825,B1796,B1767,B1652,B1623,B1622,B1565,B1537,B1484,B1466,B1401,B1391,B1360,B1340,B1264,B1149,B1000,B926,B838,B767,B722,B590,B520,B457,B402,B313,B294,B251,B5)</f>
        <v>322794.1</v>
      </c>
    </row>
    <row r="1851" s="232" customFormat="1" customHeight="1"/>
  </sheetData>
  <autoFilter ref="A4:D1850">
    <filterColumn colId="1">
      <filters>
        <filter val="1749.01"/>
        <filter val="6962.04"/>
        <filter val="17589.16"/>
        <filter val="8550.06"/>
        <filter val="1183.07"/>
        <filter val="26124.27"/>
        <filter val="28.2"/>
        <filter val="4517.2"/>
        <filter val="10113.23"/>
        <filter val="1.5"/>
        <filter val="3.5"/>
        <filter val="11.5"/>
        <filter val="42.5"/>
        <filter val="212.5"/>
        <filter val="1819.5"/>
        <filter val="4691.5"/>
        <filter val="493.8"/>
        <filter val="1719.8"/>
        <filter val="402.9"/>
        <filter val="1739.9"/>
        <filter val="1894.9"/>
        <filter val="2049.9"/>
        <filter val="78191.52"/>
        <filter val="31210.19"/>
        <filter val="100"/>
        <filter val="200"/>
        <filter val="400"/>
        <filter val="500"/>
        <filter val="800"/>
        <filter val="900"/>
        <filter val="2000"/>
        <filter val="1"/>
        <filter val="164.01"/>
        <filter val="89878.52"/>
        <filter val="3"/>
        <filter val="4"/>
        <filter val="19.04"/>
        <filter val="612.04"/>
        <filter val="5"/>
        <filter val="405"/>
        <filter val="2805"/>
        <filter val="194.05"/>
        <filter val="3307"/>
        <filter val="103.07"/>
        <filter val="8"/>
        <filter val="363.09"/>
        <filter val="10"/>
        <filter val="12"/>
        <filter val="180.12"/>
        <filter val="1295.42"/>
        <filter val="2018.42"/>
        <filter val="1213"/>
        <filter val="1173.43"/>
        <filter val="179.14"/>
        <filter val="378.15"/>
        <filter val="509.15"/>
        <filter val="789.15"/>
        <filter val="16"/>
        <filter val="895.17"/>
        <filter val="2738.47"/>
        <filter val="268.18"/>
        <filter val="2811.48"/>
        <filter val="167.19"/>
        <filter val="407.19"/>
        <filter val="20"/>
        <filter val="120"/>
        <filter val="220"/>
        <filter val="22"/>
        <filter val="656.23"/>
        <filter val="315.24"/>
        <filter val="797.24"/>
        <filter val="25"/>
        <filter val="126"/>
        <filter val="254.26"/>
        <filter val="879.26"/>
        <filter val="95.27"/>
        <filter val="111.27"/>
        <filter val="246.27"/>
        <filter val="6926.37"/>
        <filter val="327.29"/>
        <filter val="1248.39"/>
        <filter val="30"/>
        <filter val="330"/>
        <filter val="2030"/>
        <filter val="1931"/>
        <filter val="412.31"/>
        <filter val="652.31"/>
        <filter val="825.31"/>
        <filter val="1973.21"/>
        <filter val="2332"/>
        <filter val="746.32"/>
        <filter val="5456.22"/>
        <filter val="123.33"/>
        <filter val="43.34"/>
        <filter val="2135"/>
        <filter val="74.35"/>
        <filter val="36"/>
        <filter val="326.36"/>
        <filter val="1549.26"/>
        <filter val="938"/>
        <filter val="118.39"/>
        <filter val="40"/>
        <filter val="818.41"/>
        <filter val="322794.1"/>
        <filter val="243"/>
        <filter val="2755.14"/>
        <filter val="2338.19"/>
        <filter val="50"/>
        <filter val="150"/>
        <filter val="450"/>
        <filter val="391.51"/>
        <filter val="962.51"/>
        <filter val="3902.81"/>
        <filter val="664.55"/>
        <filter val="768.55"/>
        <filter val="967.55"/>
        <filter val="1038.87"/>
        <filter val="2775.87"/>
        <filter val="60"/>
        <filter val="160"/>
        <filter val="299.61"/>
        <filter val="336.61"/>
        <filter val="1997.71"/>
        <filter val="763"/>
        <filter val="478.63"/>
        <filter val="21747.93"/>
        <filter val="2836.74"/>
        <filter val="65"/>
        <filter val="830.67"/>
        <filter val="55.68"/>
        <filter val="2289.78"/>
        <filter val="1007.79"/>
        <filter val="1950.79"/>
        <filter val="2026.63"/>
        <filter val="31.74"/>
        <filter val="574.74"/>
        <filter val="675"/>
        <filter val="3.75"/>
        <filter val="2576"/>
        <filter val="39970.96"/>
        <filter val="1678"/>
        <filter val="239.79"/>
        <filter val="80"/>
        <filter val="2180"/>
        <filter val="1799.51"/>
        <filter val="251.82"/>
        <filter val="185"/>
        <filter val="5139.55"/>
        <filter val="7263.55"/>
        <filter val="1355.56"/>
        <filter val="450.87"/>
        <filter val="538.87"/>
        <filter val="2181.58"/>
        <filter val="2783.58"/>
        <filter val="210.89"/>
        <filter val="716.89"/>
        <filter val="790.91"/>
        <filter val="692"/>
        <filter val="436.92"/>
        <filter val="444.92"/>
        <filter val="14136.52"/>
        <filter val="595"/>
        <filter val="73.96"/>
        <filter val="44242.86"/>
        <filter val="85539.47"/>
        <filter val="82.98"/>
        <filter val="242.98"/>
        <filter val="18783.66"/>
        <filter val="10233.71"/>
        <filter val="25426.83"/>
        <filter val="18056.76"/>
        <filter val="12139.86"/>
        <filter val="2828.96"/>
        <filter val="2978.96"/>
        <filter val="2279.99"/>
        <filter val="5524.99"/>
      </filters>
    </filterColumn>
    <extLst/>
  </autoFilter>
  <mergeCells count="1">
    <mergeCell ref="A2:B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workbookViewId="0">
      <selection activeCell="B16" sqref="B16"/>
    </sheetView>
  </sheetViews>
  <sheetFormatPr defaultColWidth="9" defaultRowHeight="24" customHeight="1" outlineLevelCol="2"/>
  <cols>
    <col min="1" max="1" width="11.625" style="92" customWidth="1"/>
    <col min="2" max="2" width="40.75" style="92" customWidth="1"/>
    <col min="3" max="3" width="17.25" style="93" customWidth="1"/>
    <col min="4" max="16384" width="9" style="92"/>
  </cols>
  <sheetData>
    <row r="1" customHeight="1" spans="1:1">
      <c r="A1" s="88" t="s">
        <v>1556</v>
      </c>
    </row>
    <row r="2" customHeight="1" spans="1:3">
      <c r="A2" s="94" t="s">
        <v>1557</v>
      </c>
      <c r="B2" s="95"/>
      <c r="C2" s="95"/>
    </row>
    <row r="3" s="88" customFormat="1" customHeight="1" spans="3:3">
      <c r="C3" s="194" t="s">
        <v>34</v>
      </c>
    </row>
    <row r="4" s="89" customFormat="1" customHeight="1" spans="1:3">
      <c r="A4" s="97" t="s">
        <v>1558</v>
      </c>
      <c r="B4" s="97" t="s">
        <v>1559</v>
      </c>
      <c r="C4" s="98" t="s">
        <v>1560</v>
      </c>
    </row>
    <row r="5" s="220" customFormat="1" customHeight="1" spans="1:3">
      <c r="A5" s="221">
        <v>301</v>
      </c>
      <c r="B5" s="221" t="s">
        <v>1561</v>
      </c>
      <c r="C5" s="222">
        <v>207646.55</v>
      </c>
    </row>
    <row r="6" s="155" customFormat="1" customHeight="1" spans="1:3">
      <c r="A6" s="223" t="s">
        <v>1562</v>
      </c>
      <c r="B6" s="224" t="s">
        <v>1563</v>
      </c>
      <c r="C6" s="225">
        <v>107560.24</v>
      </c>
    </row>
    <row r="7" s="88" customFormat="1" customHeight="1" spans="1:3">
      <c r="A7" s="226" t="s">
        <v>1564</v>
      </c>
      <c r="B7" s="224" t="s">
        <v>1565</v>
      </c>
      <c r="C7" s="225">
        <v>14768.04</v>
      </c>
    </row>
    <row r="8" s="89" customFormat="1" customHeight="1" spans="1:3">
      <c r="A8" s="226" t="s">
        <v>1566</v>
      </c>
      <c r="B8" s="224" t="s">
        <v>1567</v>
      </c>
      <c r="C8" s="225">
        <v>458.38</v>
      </c>
    </row>
    <row r="9" s="88" customFormat="1" customHeight="1" spans="1:3">
      <c r="A9" s="226" t="s">
        <v>1568</v>
      </c>
      <c r="B9" s="224" t="s">
        <v>1569</v>
      </c>
      <c r="C9" s="225">
        <v>34608.3799999999</v>
      </c>
    </row>
    <row r="10" s="88" customFormat="1" customHeight="1" spans="1:3">
      <c r="A10" s="226" t="s">
        <v>1570</v>
      </c>
      <c r="B10" s="224" t="s">
        <v>1571</v>
      </c>
      <c r="C10" s="225">
        <v>22222.61</v>
      </c>
    </row>
    <row r="11" s="89" customFormat="1" customHeight="1" spans="1:3">
      <c r="A11" s="226" t="s">
        <v>1572</v>
      </c>
      <c r="B11" s="224" t="s">
        <v>1573</v>
      </c>
      <c r="C11" s="225">
        <v>401.42</v>
      </c>
    </row>
    <row r="12" s="88" customFormat="1" customHeight="1" spans="1:3">
      <c r="A12" s="226" t="s">
        <v>1574</v>
      </c>
      <c r="B12" s="224" t="s">
        <v>1575</v>
      </c>
      <c r="C12" s="225">
        <v>6060.45999999999</v>
      </c>
    </row>
    <row r="13" s="88" customFormat="1" customHeight="1" spans="1:3">
      <c r="A13" s="226" t="s">
        <v>1576</v>
      </c>
      <c r="B13" s="224" t="s">
        <v>1577</v>
      </c>
      <c r="C13" s="225">
        <v>8227.97</v>
      </c>
    </row>
    <row r="14" s="88" customFormat="1" customHeight="1" spans="1:3">
      <c r="A14" s="226" t="s">
        <v>1578</v>
      </c>
      <c r="B14" s="224" t="s">
        <v>1579</v>
      </c>
      <c r="C14" s="225">
        <v>1100.26</v>
      </c>
    </row>
    <row r="15" s="88" customFormat="1" customHeight="1" spans="1:3">
      <c r="A15" s="226" t="s">
        <v>1580</v>
      </c>
      <c r="B15" s="224" t="s">
        <v>1581</v>
      </c>
      <c r="C15" s="225">
        <v>10160.78</v>
      </c>
    </row>
    <row r="16" s="88" customFormat="1" customHeight="1" spans="1:3">
      <c r="A16" s="226" t="s">
        <v>1582</v>
      </c>
      <c r="B16" s="224" t="s">
        <v>1583</v>
      </c>
      <c r="C16" s="225">
        <v>1600</v>
      </c>
    </row>
    <row r="17" s="88" customFormat="1" customHeight="1" spans="1:3">
      <c r="A17" s="226" t="s">
        <v>1584</v>
      </c>
      <c r="B17" s="224" t="s">
        <v>1585</v>
      </c>
      <c r="C17" s="225">
        <v>478.009999999999</v>
      </c>
    </row>
    <row r="18" s="88" customFormat="1" customHeight="1" spans="1:3">
      <c r="A18" s="227">
        <v>302</v>
      </c>
      <c r="B18" s="228" t="s">
        <v>1586</v>
      </c>
      <c r="C18" s="222">
        <v>15553.1</v>
      </c>
    </row>
    <row r="19" s="88" customFormat="1" customHeight="1" spans="1:3">
      <c r="A19" s="226" t="s">
        <v>1587</v>
      </c>
      <c r="B19" s="224" t="s">
        <v>1588</v>
      </c>
      <c r="C19" s="225">
        <v>2912.78</v>
      </c>
    </row>
    <row r="20" s="88" customFormat="1" customHeight="1" spans="1:3">
      <c r="A20" s="226" t="s">
        <v>1589</v>
      </c>
      <c r="B20" s="224" t="s">
        <v>1590</v>
      </c>
      <c r="C20" s="225">
        <v>806.03</v>
      </c>
    </row>
    <row r="21" s="88" customFormat="1" customHeight="1" spans="1:3">
      <c r="A21" s="226" t="s">
        <v>1591</v>
      </c>
      <c r="B21" s="224" t="s">
        <v>1592</v>
      </c>
      <c r="C21" s="225">
        <v>1087.7</v>
      </c>
    </row>
    <row r="22" s="88" customFormat="1" customHeight="1" spans="1:3">
      <c r="A22" s="226" t="s">
        <v>1593</v>
      </c>
      <c r="B22" s="224" t="s">
        <v>1594</v>
      </c>
      <c r="C22" s="225">
        <v>789.81</v>
      </c>
    </row>
    <row r="23" s="88" customFormat="1" customHeight="1" spans="1:3">
      <c r="A23" s="226" t="s">
        <v>1595</v>
      </c>
      <c r="B23" s="224" t="s">
        <v>1596</v>
      </c>
      <c r="C23" s="225">
        <v>2653.35</v>
      </c>
    </row>
    <row r="24" s="88" customFormat="1" customHeight="1" spans="1:3">
      <c r="A24" s="226" t="s">
        <v>1597</v>
      </c>
      <c r="B24" s="224" t="s">
        <v>1598</v>
      </c>
      <c r="C24" s="225">
        <v>670.31</v>
      </c>
    </row>
    <row r="25" s="88" customFormat="1" customHeight="1" spans="1:3">
      <c r="A25" s="226" t="s">
        <v>1599</v>
      </c>
      <c r="B25" s="224" t="s">
        <v>1600</v>
      </c>
      <c r="C25" s="225">
        <v>5</v>
      </c>
    </row>
    <row r="26" s="88" customFormat="1" customHeight="1" spans="1:3">
      <c r="A26" s="226" t="s">
        <v>1601</v>
      </c>
      <c r="B26" s="224" t="s">
        <v>1602</v>
      </c>
      <c r="C26" s="225">
        <v>92.35</v>
      </c>
    </row>
    <row r="27" s="88" customFormat="1" customHeight="1" spans="1:3">
      <c r="A27" s="226" t="s">
        <v>1603</v>
      </c>
      <c r="B27" s="224" t="s">
        <v>1604</v>
      </c>
      <c r="C27" s="225">
        <v>1700.1</v>
      </c>
    </row>
    <row r="28" s="88" customFormat="1" customHeight="1" spans="1:3">
      <c r="A28" s="226" t="s">
        <v>1605</v>
      </c>
      <c r="B28" s="224" t="s">
        <v>1606</v>
      </c>
      <c r="C28" s="225">
        <v>1611.82</v>
      </c>
    </row>
    <row r="29" s="88" customFormat="1" customHeight="1" spans="1:3">
      <c r="A29" s="226" t="s">
        <v>1607</v>
      </c>
      <c r="B29" s="224" t="s">
        <v>1608</v>
      </c>
      <c r="C29" s="225">
        <v>467.69</v>
      </c>
    </row>
    <row r="30" s="88" customFormat="1" customHeight="1" spans="1:3">
      <c r="A30" s="226" t="s">
        <v>1609</v>
      </c>
      <c r="B30" s="224" t="s">
        <v>1610</v>
      </c>
      <c r="C30" s="225">
        <v>913.58</v>
      </c>
    </row>
    <row r="31" s="88" customFormat="1" customHeight="1" spans="1:3">
      <c r="A31" s="226" t="s">
        <v>1611</v>
      </c>
      <c r="B31" s="224" t="s">
        <v>1612</v>
      </c>
      <c r="C31" s="225">
        <v>1842.58</v>
      </c>
    </row>
    <row r="32" s="88" customFormat="1" customHeight="1" spans="1:3">
      <c r="A32" s="227">
        <v>303</v>
      </c>
      <c r="B32" s="228" t="s">
        <v>1613</v>
      </c>
      <c r="C32" s="222">
        <v>9096.26999999999</v>
      </c>
    </row>
    <row r="33" s="88" customFormat="1" customHeight="1" spans="1:3">
      <c r="A33" s="226" t="s">
        <v>1614</v>
      </c>
      <c r="B33" s="224" t="s">
        <v>1615</v>
      </c>
      <c r="C33" s="225">
        <v>8307.00999999999</v>
      </c>
    </row>
    <row r="34" s="88" customFormat="1" customHeight="1" spans="1:3">
      <c r="A34" s="226" t="s">
        <v>1616</v>
      </c>
      <c r="B34" s="224" t="s">
        <v>1617</v>
      </c>
      <c r="C34" s="225">
        <v>48.94</v>
      </c>
    </row>
    <row r="35" s="88" customFormat="1" customHeight="1" spans="1:3">
      <c r="A35" s="226" t="s">
        <v>1618</v>
      </c>
      <c r="B35" s="224" t="s">
        <v>1619</v>
      </c>
      <c r="C35" s="225">
        <v>71.14</v>
      </c>
    </row>
    <row r="36" s="88" customFormat="1" customHeight="1" spans="1:3">
      <c r="A36" s="226" t="s">
        <v>1620</v>
      </c>
      <c r="B36" s="224" t="s">
        <v>1621</v>
      </c>
      <c r="C36" s="225">
        <v>414.18</v>
      </c>
    </row>
    <row r="37" s="88" customFormat="1" customHeight="1" spans="1:3">
      <c r="A37" s="226" t="s">
        <v>1622</v>
      </c>
      <c r="B37" s="224" t="s">
        <v>1623</v>
      </c>
      <c r="C37" s="225">
        <v>255</v>
      </c>
    </row>
    <row r="38" s="88" customFormat="1" customHeight="1" spans="1:3">
      <c r="A38" s="229" t="s">
        <v>1624</v>
      </c>
      <c r="B38" s="230"/>
      <c r="C38" s="231">
        <f>C32+C18+C5</f>
        <v>232295.92</v>
      </c>
    </row>
    <row r="39" s="88" customFormat="1" customHeight="1" spans="3:3">
      <c r="C39" s="101"/>
    </row>
  </sheetData>
  <mergeCells count="2">
    <mergeCell ref="A2:C2"/>
    <mergeCell ref="A38:B38"/>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workbookViewId="0">
      <selection activeCell="C12" sqref="C12"/>
    </sheetView>
  </sheetViews>
  <sheetFormatPr defaultColWidth="7" defaultRowHeight="15"/>
  <cols>
    <col min="1" max="4" width="20.875" style="48" customWidth="1"/>
    <col min="5" max="5" width="10.375" style="45" hidden="1" customWidth="1"/>
    <col min="6" max="6" width="9.625" style="50" hidden="1" customWidth="1"/>
    <col min="7" max="7" width="8.125" style="50" hidden="1" customWidth="1"/>
    <col min="8" max="8" width="9.625" style="51" hidden="1" customWidth="1"/>
    <col min="9" max="9" width="17.5" style="51" hidden="1" customWidth="1"/>
    <col min="10" max="10" width="12.5" style="52" hidden="1" customWidth="1"/>
    <col min="11" max="11" width="7" style="53" hidden="1" customWidth="1"/>
    <col min="12" max="13" width="7" style="50" hidden="1" customWidth="1"/>
    <col min="14" max="14" width="13.875" style="50" hidden="1" customWidth="1"/>
    <col min="15" max="15" width="7.875" style="50" hidden="1" customWidth="1"/>
    <col min="16" max="16" width="9.5" style="50" hidden="1" customWidth="1"/>
    <col min="17" max="17" width="6.875" style="50" hidden="1" customWidth="1"/>
    <col min="18" max="18" width="9" style="50" hidden="1" customWidth="1"/>
    <col min="19" max="19" width="5.875" style="50" hidden="1" customWidth="1"/>
    <col min="20" max="20" width="5.25" style="50" hidden="1" customWidth="1"/>
    <col min="21" max="21" width="6.5" style="50" hidden="1" customWidth="1"/>
    <col min="22" max="23" width="7" style="50" hidden="1" customWidth="1"/>
    <col min="24" max="24" width="10.625" style="50" hidden="1" customWidth="1"/>
    <col min="25" max="25" width="10.5" style="50" hidden="1" customWidth="1"/>
    <col min="26" max="26" width="7" style="50" hidden="1" customWidth="1"/>
    <col min="27" max="16384" width="7" style="50"/>
  </cols>
  <sheetData>
    <row r="1" ht="21.75" customHeight="1" spans="1:4">
      <c r="A1" s="54" t="s">
        <v>1625</v>
      </c>
      <c r="B1" s="54"/>
      <c r="C1" s="54"/>
      <c r="D1" s="54"/>
    </row>
    <row r="2" ht="51.75" customHeight="1" spans="1:10">
      <c r="A2" s="121" t="s">
        <v>1626</v>
      </c>
      <c r="B2" s="122"/>
      <c r="C2" s="122"/>
      <c r="D2" s="122"/>
      <c r="H2" s="50"/>
      <c r="I2" s="50"/>
      <c r="J2" s="50"/>
    </row>
    <row r="3" ht="18.75" customHeight="1" spans="4:14">
      <c r="D3" s="112" t="s">
        <v>34</v>
      </c>
      <c r="F3" s="50">
        <v>12.11</v>
      </c>
      <c r="H3" s="50">
        <v>12.22</v>
      </c>
      <c r="I3" s="50"/>
      <c r="J3" s="50"/>
      <c r="N3" s="50">
        <v>1.2</v>
      </c>
    </row>
    <row r="4" s="120" customFormat="1" ht="34.5" customHeight="1" spans="1:16">
      <c r="A4" s="123" t="s">
        <v>1627</v>
      </c>
      <c r="B4" s="129" t="s">
        <v>1628</v>
      </c>
      <c r="C4" s="129" t="s">
        <v>1629</v>
      </c>
      <c r="D4" s="123" t="s">
        <v>66</v>
      </c>
      <c r="E4" s="124"/>
      <c r="H4" s="125" t="s">
        <v>1630</v>
      </c>
      <c r="I4" s="125" t="s">
        <v>1631</v>
      </c>
      <c r="J4" s="125" t="s">
        <v>1632</v>
      </c>
      <c r="K4" s="132"/>
      <c r="N4" s="125" t="s">
        <v>1630</v>
      </c>
      <c r="O4" s="133" t="s">
        <v>1631</v>
      </c>
      <c r="P4" s="125" t="s">
        <v>1632</v>
      </c>
    </row>
    <row r="5" s="87" customFormat="1" ht="34.5" customHeight="1" spans="1:26">
      <c r="A5" s="214"/>
      <c r="B5" s="127"/>
      <c r="C5" s="127"/>
      <c r="D5" s="127"/>
      <c r="E5" s="70">
        <v>105429</v>
      </c>
      <c r="F5" s="87">
        <v>595734.14</v>
      </c>
      <c r="G5" s="87">
        <f>104401+13602</f>
        <v>118003</v>
      </c>
      <c r="H5" s="215" t="s">
        <v>1633</v>
      </c>
      <c r="I5" s="215" t="s">
        <v>1634</v>
      </c>
      <c r="J5" s="215">
        <v>596221.15</v>
      </c>
      <c r="K5" s="87">
        <f>H5-A5</f>
        <v>201</v>
      </c>
      <c r="L5" s="87" t="e">
        <f>J5-#REF!</f>
        <v>#REF!</v>
      </c>
      <c r="M5" s="87">
        <v>75943</v>
      </c>
      <c r="N5" s="215" t="s">
        <v>1633</v>
      </c>
      <c r="O5" s="215" t="s">
        <v>1634</v>
      </c>
      <c r="P5" s="215">
        <v>643048.95</v>
      </c>
      <c r="Q5" s="87">
        <f>N5-A5</f>
        <v>201</v>
      </c>
      <c r="R5" s="87" t="e">
        <f>P5-#REF!</f>
        <v>#REF!</v>
      </c>
      <c r="T5" s="87">
        <v>717759</v>
      </c>
      <c r="V5" s="219" t="s">
        <v>1633</v>
      </c>
      <c r="W5" s="219" t="s">
        <v>1634</v>
      </c>
      <c r="X5" s="219">
        <v>659380.53</v>
      </c>
      <c r="Y5" s="87" t="e">
        <f>#REF!-X5</f>
        <v>#REF!</v>
      </c>
      <c r="Z5" s="87">
        <f>V5-A5</f>
        <v>201</v>
      </c>
    </row>
    <row r="6" s="87" customFormat="1" ht="34.5" customHeight="1" spans="1:26">
      <c r="A6" s="216" t="s">
        <v>1635</v>
      </c>
      <c r="B6" s="130">
        <f>B5</f>
        <v>0</v>
      </c>
      <c r="C6" s="130">
        <f t="shared" ref="C6:Z6" si="0">C5</f>
        <v>0</v>
      </c>
      <c r="D6" s="130">
        <f t="shared" si="0"/>
        <v>0</v>
      </c>
      <c r="E6" s="217">
        <f t="shared" si="0"/>
        <v>105429</v>
      </c>
      <c r="F6" s="217">
        <f t="shared" si="0"/>
        <v>595734.14</v>
      </c>
      <c r="G6" s="217">
        <f t="shared" si="0"/>
        <v>118003</v>
      </c>
      <c r="H6" s="217" t="str">
        <f t="shared" si="0"/>
        <v>201</v>
      </c>
      <c r="I6" s="217" t="str">
        <f t="shared" si="0"/>
        <v>一般公共服务支出类合计</v>
      </c>
      <c r="J6" s="217">
        <f t="shared" si="0"/>
        <v>596221.15</v>
      </c>
      <c r="K6" s="217">
        <f t="shared" si="0"/>
        <v>201</v>
      </c>
      <c r="L6" s="217" t="e">
        <f t="shared" si="0"/>
        <v>#REF!</v>
      </c>
      <c r="M6" s="217">
        <f t="shared" si="0"/>
        <v>75943</v>
      </c>
      <c r="N6" s="217" t="str">
        <f t="shared" si="0"/>
        <v>201</v>
      </c>
      <c r="O6" s="217" t="str">
        <f t="shared" si="0"/>
        <v>一般公共服务支出类合计</v>
      </c>
      <c r="P6" s="217">
        <f t="shared" si="0"/>
        <v>643048.95</v>
      </c>
      <c r="Q6" s="217">
        <f t="shared" si="0"/>
        <v>201</v>
      </c>
      <c r="R6" s="217" t="e">
        <f t="shared" si="0"/>
        <v>#REF!</v>
      </c>
      <c r="S6" s="217">
        <f t="shared" si="0"/>
        <v>0</v>
      </c>
      <c r="T6" s="217">
        <f t="shared" si="0"/>
        <v>717759</v>
      </c>
      <c r="U6" s="217">
        <f t="shared" si="0"/>
        <v>0</v>
      </c>
      <c r="V6" s="217" t="str">
        <f t="shared" si="0"/>
        <v>201</v>
      </c>
      <c r="W6" s="217" t="str">
        <f t="shared" si="0"/>
        <v>一般公共服务支出类合计</v>
      </c>
      <c r="X6" s="217">
        <f t="shared" si="0"/>
        <v>659380.53</v>
      </c>
      <c r="Y6" s="217" t="e">
        <f t="shared" si="0"/>
        <v>#REF!</v>
      </c>
      <c r="Z6" s="217">
        <f t="shared" si="0"/>
        <v>201</v>
      </c>
    </row>
    <row r="7" ht="19.5" customHeight="1" spans="18:26">
      <c r="R7" s="87"/>
      <c r="V7" s="134" t="s">
        <v>1636</v>
      </c>
      <c r="W7" s="134" t="s">
        <v>1637</v>
      </c>
      <c r="X7" s="135">
        <v>19998</v>
      </c>
      <c r="Y7" s="50" t="e">
        <f>#REF!-X7</f>
        <v>#REF!</v>
      </c>
      <c r="Z7" s="50">
        <f>V7-A7</f>
        <v>232</v>
      </c>
    </row>
    <row r="8" ht="19.5" customHeight="1" spans="1:26">
      <c r="A8" s="218" t="s">
        <v>1638</v>
      </c>
      <c r="R8" s="87"/>
      <c r="V8" s="134" t="s">
        <v>1639</v>
      </c>
      <c r="W8" s="134" t="s">
        <v>1640</v>
      </c>
      <c r="X8" s="135">
        <v>19998</v>
      </c>
      <c r="Y8" s="50" t="e">
        <f>#REF!-X8</f>
        <v>#REF!</v>
      </c>
      <c r="Z8" s="50" t="e">
        <f>V8-A8</f>
        <v>#VALUE!</v>
      </c>
    </row>
    <row r="9" ht="19.5" customHeight="1" spans="18:26">
      <c r="R9" s="87"/>
      <c r="V9" s="134" t="s">
        <v>1641</v>
      </c>
      <c r="W9" s="134" t="s">
        <v>1642</v>
      </c>
      <c r="X9" s="135">
        <v>19998</v>
      </c>
      <c r="Y9" s="50" t="e">
        <f>#REF!-X9</f>
        <v>#REF!</v>
      </c>
      <c r="Z9" s="50">
        <f>V9-A9</f>
        <v>2320301</v>
      </c>
    </row>
    <row r="10" ht="19.5" customHeight="1" spans="18:18">
      <c r="R10" s="87"/>
    </row>
    <row r="11" ht="19.5" customHeight="1" spans="1:18">
      <c r="A11" s="50"/>
      <c r="B11" s="50"/>
      <c r="C11" s="50"/>
      <c r="D11" s="50"/>
      <c r="E11" s="50"/>
      <c r="H11" s="50"/>
      <c r="I11" s="50"/>
      <c r="J11" s="50"/>
      <c r="K11" s="50"/>
      <c r="R11" s="87"/>
    </row>
    <row r="12" ht="19.5" customHeight="1" spans="1:18">
      <c r="A12" s="50"/>
      <c r="B12" s="50"/>
      <c r="C12" s="50"/>
      <c r="D12" s="50"/>
      <c r="E12" s="50"/>
      <c r="H12" s="50"/>
      <c r="I12" s="50"/>
      <c r="J12" s="50"/>
      <c r="K12" s="50"/>
      <c r="R12" s="87"/>
    </row>
    <row r="13" ht="19.5" customHeight="1" spans="1:18">
      <c r="A13" s="50"/>
      <c r="B13" s="50"/>
      <c r="C13" s="50"/>
      <c r="D13" s="50"/>
      <c r="E13" s="50"/>
      <c r="H13" s="50"/>
      <c r="I13" s="50"/>
      <c r="J13" s="50"/>
      <c r="K13" s="50"/>
      <c r="R13" s="87"/>
    </row>
    <row r="14" ht="19.5" customHeight="1" spans="1:18">
      <c r="A14" s="50"/>
      <c r="B14" s="50"/>
      <c r="C14" s="50"/>
      <c r="D14" s="50"/>
      <c r="E14" s="50"/>
      <c r="H14" s="50"/>
      <c r="I14" s="50"/>
      <c r="J14" s="50"/>
      <c r="K14" s="50"/>
      <c r="R14" s="87"/>
    </row>
    <row r="15" ht="19.5" customHeight="1" spans="1:18">
      <c r="A15" s="50"/>
      <c r="B15" s="50"/>
      <c r="C15" s="50"/>
      <c r="D15" s="50"/>
      <c r="E15" s="50"/>
      <c r="H15" s="50"/>
      <c r="I15" s="50"/>
      <c r="J15" s="50"/>
      <c r="K15" s="50"/>
      <c r="R15" s="87"/>
    </row>
    <row r="16" ht="19.5" customHeight="1" spans="1:18">
      <c r="A16" s="50"/>
      <c r="B16" s="50"/>
      <c r="C16" s="50"/>
      <c r="D16" s="50"/>
      <c r="E16" s="50"/>
      <c r="H16" s="50"/>
      <c r="I16" s="50"/>
      <c r="J16" s="50"/>
      <c r="K16" s="50"/>
      <c r="R16" s="87"/>
    </row>
    <row r="17" ht="19.5" customHeight="1" spans="1:18">
      <c r="A17" s="50"/>
      <c r="B17" s="50"/>
      <c r="C17" s="50"/>
      <c r="D17" s="50"/>
      <c r="E17" s="50"/>
      <c r="H17" s="50"/>
      <c r="I17" s="50"/>
      <c r="J17" s="50"/>
      <c r="K17" s="50"/>
      <c r="R17" s="87"/>
    </row>
    <row r="18" ht="19.5" customHeight="1" spans="1:18">
      <c r="A18" s="50"/>
      <c r="B18" s="50"/>
      <c r="C18" s="50"/>
      <c r="D18" s="50"/>
      <c r="E18" s="50"/>
      <c r="H18" s="50"/>
      <c r="I18" s="50"/>
      <c r="J18" s="50"/>
      <c r="K18" s="50"/>
      <c r="R18" s="87"/>
    </row>
    <row r="19" ht="19.5" customHeight="1" spans="1:18">
      <c r="A19" s="50"/>
      <c r="B19" s="50"/>
      <c r="C19" s="50"/>
      <c r="D19" s="50"/>
      <c r="E19" s="50"/>
      <c r="H19" s="50"/>
      <c r="I19" s="50"/>
      <c r="J19" s="50"/>
      <c r="K19" s="50"/>
      <c r="R19" s="87"/>
    </row>
    <row r="20" ht="19.5" customHeight="1" spans="1:18">
      <c r="A20" s="50"/>
      <c r="B20" s="50"/>
      <c r="C20" s="50"/>
      <c r="D20" s="50"/>
      <c r="E20" s="50"/>
      <c r="H20" s="50"/>
      <c r="I20" s="50"/>
      <c r="J20" s="50"/>
      <c r="K20" s="50"/>
      <c r="R20" s="87"/>
    </row>
    <row r="21" ht="19.5" customHeight="1" spans="1:18">
      <c r="A21" s="50"/>
      <c r="B21" s="50"/>
      <c r="C21" s="50"/>
      <c r="D21" s="50"/>
      <c r="E21" s="50"/>
      <c r="H21" s="50"/>
      <c r="I21" s="50"/>
      <c r="J21" s="50"/>
      <c r="K21" s="50"/>
      <c r="R21" s="87"/>
    </row>
    <row r="22" ht="19.5" customHeight="1" spans="1:18">
      <c r="A22" s="50"/>
      <c r="B22" s="50"/>
      <c r="C22" s="50"/>
      <c r="D22" s="50"/>
      <c r="E22" s="50"/>
      <c r="H22" s="50"/>
      <c r="I22" s="50"/>
      <c r="J22" s="50"/>
      <c r="K22" s="50"/>
      <c r="R22" s="87"/>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A9" sqref="A9"/>
    </sheetView>
  </sheetViews>
  <sheetFormatPr defaultColWidth="7.875" defaultRowHeight="27" customHeight="1" outlineLevelRow="6" outlineLevelCol="1"/>
  <cols>
    <col min="1" max="1" width="62.375" style="202" customWidth="1"/>
    <col min="2" max="2" width="21.5" style="203" customWidth="1"/>
    <col min="3" max="3" width="8" style="202" customWidth="1"/>
    <col min="4" max="248" width="7.875" style="202"/>
    <col min="249" max="249" width="35.75" style="202" customWidth="1"/>
    <col min="250" max="250" width="7.875" style="202" hidden="1" customWidth="1"/>
    <col min="251" max="252" width="12" style="202" customWidth="1"/>
    <col min="253" max="253" width="8" style="202" customWidth="1"/>
    <col min="254" max="254" width="7.875" style="202" customWidth="1"/>
    <col min="255" max="256" width="7.875" style="202" hidden="1" customWidth="1"/>
    <col min="257" max="504" width="7.875" style="202"/>
    <col min="505" max="505" width="35.75" style="202" customWidth="1"/>
    <col min="506" max="506" width="7.875" style="202" hidden="1" customWidth="1"/>
    <col min="507" max="508" width="12" style="202" customWidth="1"/>
    <col min="509" max="509" width="8" style="202" customWidth="1"/>
    <col min="510" max="510" width="7.875" style="202" customWidth="1"/>
    <col min="511" max="512" width="7.875" style="202" hidden="1" customWidth="1"/>
    <col min="513" max="760" width="7.875" style="202"/>
    <col min="761" max="761" width="35.75" style="202" customWidth="1"/>
    <col min="762" max="762" width="7.875" style="202" hidden="1" customWidth="1"/>
    <col min="763" max="764" width="12" style="202" customWidth="1"/>
    <col min="765" max="765" width="8" style="202" customWidth="1"/>
    <col min="766" max="766" width="7.875" style="202" customWidth="1"/>
    <col min="767" max="768" width="7.875" style="202" hidden="1" customWidth="1"/>
    <col min="769" max="1016" width="7.875" style="202"/>
    <col min="1017" max="1017" width="35.75" style="202" customWidth="1"/>
    <col min="1018" max="1018" width="7.875" style="202" hidden="1" customWidth="1"/>
    <col min="1019" max="1020" width="12" style="202" customWidth="1"/>
    <col min="1021" max="1021" width="8" style="202" customWidth="1"/>
    <col min="1022" max="1022" width="7.875" style="202" customWidth="1"/>
    <col min="1023" max="1024" width="7.875" style="202" hidden="1" customWidth="1"/>
    <col min="1025" max="1272" width="7.875" style="202"/>
    <col min="1273" max="1273" width="35.75" style="202" customWidth="1"/>
    <col min="1274" max="1274" width="7.875" style="202" hidden="1" customWidth="1"/>
    <col min="1275" max="1276" width="12" style="202" customWidth="1"/>
    <col min="1277" max="1277" width="8" style="202" customWidth="1"/>
    <col min="1278" max="1278" width="7.875" style="202" customWidth="1"/>
    <col min="1279" max="1280" width="7.875" style="202" hidden="1" customWidth="1"/>
    <col min="1281" max="1528" width="7.875" style="202"/>
    <col min="1529" max="1529" width="35.75" style="202" customWidth="1"/>
    <col min="1530" max="1530" width="7.875" style="202" hidden="1" customWidth="1"/>
    <col min="1531" max="1532" width="12" style="202" customWidth="1"/>
    <col min="1533" max="1533" width="8" style="202" customWidth="1"/>
    <col min="1534" max="1534" width="7.875" style="202" customWidth="1"/>
    <col min="1535" max="1536" width="7.875" style="202" hidden="1" customWidth="1"/>
    <col min="1537" max="1784" width="7.875" style="202"/>
    <col min="1785" max="1785" width="35.75" style="202" customWidth="1"/>
    <col min="1786" max="1786" width="7.875" style="202" hidden="1" customWidth="1"/>
    <col min="1787" max="1788" width="12" style="202" customWidth="1"/>
    <col min="1789" max="1789" width="8" style="202" customWidth="1"/>
    <col min="1790" max="1790" width="7.875" style="202" customWidth="1"/>
    <col min="1791" max="1792" width="7.875" style="202" hidden="1" customWidth="1"/>
    <col min="1793" max="2040" width="7.875" style="202"/>
    <col min="2041" max="2041" width="35.75" style="202" customWidth="1"/>
    <col min="2042" max="2042" width="7.875" style="202" hidden="1" customWidth="1"/>
    <col min="2043" max="2044" width="12" style="202" customWidth="1"/>
    <col min="2045" max="2045" width="8" style="202" customWidth="1"/>
    <col min="2046" max="2046" width="7.875" style="202" customWidth="1"/>
    <col min="2047" max="2048" width="7.875" style="202" hidden="1" customWidth="1"/>
    <col min="2049" max="2296" width="7.875" style="202"/>
    <col min="2297" max="2297" width="35.75" style="202" customWidth="1"/>
    <col min="2298" max="2298" width="7.875" style="202" hidden="1" customWidth="1"/>
    <col min="2299" max="2300" width="12" style="202" customWidth="1"/>
    <col min="2301" max="2301" width="8" style="202" customWidth="1"/>
    <col min="2302" max="2302" width="7.875" style="202" customWidth="1"/>
    <col min="2303" max="2304" width="7.875" style="202" hidden="1" customWidth="1"/>
    <col min="2305" max="2552" width="7.875" style="202"/>
    <col min="2553" max="2553" width="35.75" style="202" customWidth="1"/>
    <col min="2554" max="2554" width="7.875" style="202" hidden="1" customWidth="1"/>
    <col min="2555" max="2556" width="12" style="202" customWidth="1"/>
    <col min="2557" max="2557" width="8" style="202" customWidth="1"/>
    <col min="2558" max="2558" width="7.875" style="202" customWidth="1"/>
    <col min="2559" max="2560" width="7.875" style="202" hidden="1" customWidth="1"/>
    <col min="2561" max="2808" width="7.875" style="202"/>
    <col min="2809" max="2809" width="35.75" style="202" customWidth="1"/>
    <col min="2810" max="2810" width="7.875" style="202" hidden="1" customWidth="1"/>
    <col min="2811" max="2812" width="12" style="202" customWidth="1"/>
    <col min="2813" max="2813" width="8" style="202" customWidth="1"/>
    <col min="2814" max="2814" width="7.875" style="202" customWidth="1"/>
    <col min="2815" max="2816" width="7.875" style="202" hidden="1" customWidth="1"/>
    <col min="2817" max="3064" width="7.875" style="202"/>
    <col min="3065" max="3065" width="35.75" style="202" customWidth="1"/>
    <col min="3066" max="3066" width="7.875" style="202" hidden="1" customWidth="1"/>
    <col min="3067" max="3068" width="12" style="202" customWidth="1"/>
    <col min="3069" max="3069" width="8" style="202" customWidth="1"/>
    <col min="3070" max="3070" width="7.875" style="202" customWidth="1"/>
    <col min="3071" max="3072" width="7.875" style="202" hidden="1" customWidth="1"/>
    <col min="3073" max="3320" width="7.875" style="202"/>
    <col min="3321" max="3321" width="35.75" style="202" customWidth="1"/>
    <col min="3322" max="3322" width="7.875" style="202" hidden="1" customWidth="1"/>
    <col min="3323" max="3324" width="12" style="202" customWidth="1"/>
    <col min="3325" max="3325" width="8" style="202" customWidth="1"/>
    <col min="3326" max="3326" width="7.875" style="202" customWidth="1"/>
    <col min="3327" max="3328" width="7.875" style="202" hidden="1" customWidth="1"/>
    <col min="3329" max="3576" width="7.875" style="202"/>
    <col min="3577" max="3577" width="35.75" style="202" customWidth="1"/>
    <col min="3578" max="3578" width="7.875" style="202" hidden="1" customWidth="1"/>
    <col min="3579" max="3580" width="12" style="202" customWidth="1"/>
    <col min="3581" max="3581" width="8" style="202" customWidth="1"/>
    <col min="3582" max="3582" width="7.875" style="202" customWidth="1"/>
    <col min="3583" max="3584" width="7.875" style="202" hidden="1" customWidth="1"/>
    <col min="3585" max="3832" width="7.875" style="202"/>
    <col min="3833" max="3833" width="35.75" style="202" customWidth="1"/>
    <col min="3834" max="3834" width="7.875" style="202" hidden="1" customWidth="1"/>
    <col min="3835" max="3836" width="12" style="202" customWidth="1"/>
    <col min="3837" max="3837" width="8" style="202" customWidth="1"/>
    <col min="3838" max="3838" width="7.875" style="202" customWidth="1"/>
    <col min="3839" max="3840" width="7.875" style="202" hidden="1" customWidth="1"/>
    <col min="3841" max="4088" width="7.875" style="202"/>
    <col min="4089" max="4089" width="35.75" style="202" customWidth="1"/>
    <col min="4090" max="4090" width="7.875" style="202" hidden="1" customWidth="1"/>
    <col min="4091" max="4092" width="12" style="202" customWidth="1"/>
    <col min="4093" max="4093" width="8" style="202" customWidth="1"/>
    <col min="4094" max="4094" width="7.875" style="202" customWidth="1"/>
    <col min="4095" max="4096" width="7.875" style="202" hidden="1" customWidth="1"/>
    <col min="4097" max="4344" width="7.875" style="202"/>
    <col min="4345" max="4345" width="35.75" style="202" customWidth="1"/>
    <col min="4346" max="4346" width="7.875" style="202" hidden="1" customWidth="1"/>
    <col min="4347" max="4348" width="12" style="202" customWidth="1"/>
    <col min="4349" max="4349" width="8" style="202" customWidth="1"/>
    <col min="4350" max="4350" width="7.875" style="202" customWidth="1"/>
    <col min="4351" max="4352" width="7.875" style="202" hidden="1" customWidth="1"/>
    <col min="4353" max="4600" width="7.875" style="202"/>
    <col min="4601" max="4601" width="35.75" style="202" customWidth="1"/>
    <col min="4602" max="4602" width="7.875" style="202" hidden="1" customWidth="1"/>
    <col min="4603" max="4604" width="12" style="202" customWidth="1"/>
    <col min="4605" max="4605" width="8" style="202" customWidth="1"/>
    <col min="4606" max="4606" width="7.875" style="202" customWidth="1"/>
    <col min="4607" max="4608" width="7.875" style="202" hidden="1" customWidth="1"/>
    <col min="4609" max="4856" width="7.875" style="202"/>
    <col min="4857" max="4857" width="35.75" style="202" customWidth="1"/>
    <col min="4858" max="4858" width="7.875" style="202" hidden="1" customWidth="1"/>
    <col min="4859" max="4860" width="12" style="202" customWidth="1"/>
    <col min="4861" max="4861" width="8" style="202" customWidth="1"/>
    <col min="4862" max="4862" width="7.875" style="202" customWidth="1"/>
    <col min="4863" max="4864" width="7.875" style="202" hidden="1" customWidth="1"/>
    <col min="4865" max="5112" width="7.875" style="202"/>
    <col min="5113" max="5113" width="35.75" style="202" customWidth="1"/>
    <col min="5114" max="5114" width="7.875" style="202" hidden="1" customWidth="1"/>
    <col min="5115" max="5116" width="12" style="202" customWidth="1"/>
    <col min="5117" max="5117" width="8" style="202" customWidth="1"/>
    <col min="5118" max="5118" width="7.875" style="202" customWidth="1"/>
    <col min="5119" max="5120" width="7.875" style="202" hidden="1" customWidth="1"/>
    <col min="5121" max="5368" width="7.875" style="202"/>
    <col min="5369" max="5369" width="35.75" style="202" customWidth="1"/>
    <col min="5370" max="5370" width="7.875" style="202" hidden="1" customWidth="1"/>
    <col min="5371" max="5372" width="12" style="202" customWidth="1"/>
    <col min="5373" max="5373" width="8" style="202" customWidth="1"/>
    <col min="5374" max="5374" width="7.875" style="202" customWidth="1"/>
    <col min="5375" max="5376" width="7.875" style="202" hidden="1" customWidth="1"/>
    <col min="5377" max="5624" width="7.875" style="202"/>
    <col min="5625" max="5625" width="35.75" style="202" customWidth="1"/>
    <col min="5626" max="5626" width="7.875" style="202" hidden="1" customWidth="1"/>
    <col min="5627" max="5628" width="12" style="202" customWidth="1"/>
    <col min="5629" max="5629" width="8" style="202" customWidth="1"/>
    <col min="5630" max="5630" width="7.875" style="202" customWidth="1"/>
    <col min="5631" max="5632" width="7.875" style="202" hidden="1" customWidth="1"/>
    <col min="5633" max="5880" width="7.875" style="202"/>
    <col min="5881" max="5881" width="35.75" style="202" customWidth="1"/>
    <col min="5882" max="5882" width="7.875" style="202" hidden="1" customWidth="1"/>
    <col min="5883" max="5884" width="12" style="202" customWidth="1"/>
    <col min="5885" max="5885" width="8" style="202" customWidth="1"/>
    <col min="5886" max="5886" width="7.875" style="202" customWidth="1"/>
    <col min="5887" max="5888" width="7.875" style="202" hidden="1" customWidth="1"/>
    <col min="5889" max="6136" width="7.875" style="202"/>
    <col min="6137" max="6137" width="35.75" style="202" customWidth="1"/>
    <col min="6138" max="6138" width="7.875" style="202" hidden="1" customWidth="1"/>
    <col min="6139" max="6140" width="12" style="202" customWidth="1"/>
    <col min="6141" max="6141" width="8" style="202" customWidth="1"/>
    <col min="6142" max="6142" width="7.875" style="202" customWidth="1"/>
    <col min="6143" max="6144" width="7.875" style="202" hidden="1" customWidth="1"/>
    <col min="6145" max="6392" width="7.875" style="202"/>
    <col min="6393" max="6393" width="35.75" style="202" customWidth="1"/>
    <col min="6394" max="6394" width="7.875" style="202" hidden="1" customWidth="1"/>
    <col min="6395" max="6396" width="12" style="202" customWidth="1"/>
    <col min="6397" max="6397" width="8" style="202" customWidth="1"/>
    <col min="6398" max="6398" width="7.875" style="202" customWidth="1"/>
    <col min="6399" max="6400" width="7.875" style="202" hidden="1" customWidth="1"/>
    <col min="6401" max="6648" width="7.875" style="202"/>
    <col min="6649" max="6649" width="35.75" style="202" customWidth="1"/>
    <col min="6650" max="6650" width="7.875" style="202" hidden="1" customWidth="1"/>
    <col min="6651" max="6652" width="12" style="202" customWidth="1"/>
    <col min="6653" max="6653" width="8" style="202" customWidth="1"/>
    <col min="6654" max="6654" width="7.875" style="202" customWidth="1"/>
    <col min="6655" max="6656" width="7.875" style="202" hidden="1" customWidth="1"/>
    <col min="6657" max="6904" width="7.875" style="202"/>
    <col min="6905" max="6905" width="35.75" style="202" customWidth="1"/>
    <col min="6906" max="6906" width="7.875" style="202" hidden="1" customWidth="1"/>
    <col min="6907" max="6908" width="12" style="202" customWidth="1"/>
    <col min="6909" max="6909" width="8" style="202" customWidth="1"/>
    <col min="6910" max="6910" width="7.875" style="202" customWidth="1"/>
    <col min="6911" max="6912" width="7.875" style="202" hidden="1" customWidth="1"/>
    <col min="6913" max="7160" width="7.875" style="202"/>
    <col min="7161" max="7161" width="35.75" style="202" customWidth="1"/>
    <col min="7162" max="7162" width="7.875" style="202" hidden="1" customWidth="1"/>
    <col min="7163" max="7164" width="12" style="202" customWidth="1"/>
    <col min="7165" max="7165" width="8" style="202" customWidth="1"/>
    <col min="7166" max="7166" width="7.875" style="202" customWidth="1"/>
    <col min="7167" max="7168" width="7.875" style="202" hidden="1" customWidth="1"/>
    <col min="7169" max="7416" width="7.875" style="202"/>
    <col min="7417" max="7417" width="35.75" style="202" customWidth="1"/>
    <col min="7418" max="7418" width="7.875" style="202" hidden="1" customWidth="1"/>
    <col min="7419" max="7420" width="12" style="202" customWidth="1"/>
    <col min="7421" max="7421" width="8" style="202" customWidth="1"/>
    <col min="7422" max="7422" width="7.875" style="202" customWidth="1"/>
    <col min="7423" max="7424" width="7.875" style="202" hidden="1" customWidth="1"/>
    <col min="7425" max="7672" width="7.875" style="202"/>
    <col min="7673" max="7673" width="35.75" style="202" customWidth="1"/>
    <col min="7674" max="7674" width="7.875" style="202" hidden="1" customWidth="1"/>
    <col min="7675" max="7676" width="12" style="202" customWidth="1"/>
    <col min="7677" max="7677" width="8" style="202" customWidth="1"/>
    <col min="7678" max="7678" width="7.875" style="202" customWidth="1"/>
    <col min="7679" max="7680" width="7.875" style="202" hidden="1" customWidth="1"/>
    <col min="7681" max="7928" width="7.875" style="202"/>
    <col min="7929" max="7929" width="35.75" style="202" customWidth="1"/>
    <col min="7930" max="7930" width="7.875" style="202" hidden="1" customWidth="1"/>
    <col min="7931" max="7932" width="12" style="202" customWidth="1"/>
    <col min="7933" max="7933" width="8" style="202" customWidth="1"/>
    <col min="7934" max="7934" width="7.875" style="202" customWidth="1"/>
    <col min="7935" max="7936" width="7.875" style="202" hidden="1" customWidth="1"/>
    <col min="7937" max="8184" width="7.875" style="202"/>
    <col min="8185" max="8185" width="35.75" style="202" customWidth="1"/>
    <col min="8186" max="8186" width="7.875" style="202" hidden="1" customWidth="1"/>
    <col min="8187" max="8188" width="12" style="202" customWidth="1"/>
    <col min="8189" max="8189" width="8" style="202" customWidth="1"/>
    <col min="8190" max="8190" width="7.875" style="202" customWidth="1"/>
    <col min="8191" max="8192" width="7.875" style="202" hidden="1" customWidth="1"/>
    <col min="8193" max="8440" width="7.875" style="202"/>
    <col min="8441" max="8441" width="35.75" style="202" customWidth="1"/>
    <col min="8442" max="8442" width="7.875" style="202" hidden="1" customWidth="1"/>
    <col min="8443" max="8444" width="12" style="202" customWidth="1"/>
    <col min="8445" max="8445" width="8" style="202" customWidth="1"/>
    <col min="8446" max="8446" width="7.875" style="202" customWidth="1"/>
    <col min="8447" max="8448" width="7.875" style="202" hidden="1" customWidth="1"/>
    <col min="8449" max="8696" width="7.875" style="202"/>
    <col min="8697" max="8697" width="35.75" style="202" customWidth="1"/>
    <col min="8698" max="8698" width="7.875" style="202" hidden="1" customWidth="1"/>
    <col min="8699" max="8700" width="12" style="202" customWidth="1"/>
    <col min="8701" max="8701" width="8" style="202" customWidth="1"/>
    <col min="8702" max="8702" width="7.875" style="202" customWidth="1"/>
    <col min="8703" max="8704" width="7.875" style="202" hidden="1" customWidth="1"/>
    <col min="8705" max="8952" width="7.875" style="202"/>
    <col min="8953" max="8953" width="35.75" style="202" customWidth="1"/>
    <col min="8954" max="8954" width="7.875" style="202" hidden="1" customWidth="1"/>
    <col min="8955" max="8956" width="12" style="202" customWidth="1"/>
    <col min="8957" max="8957" width="8" style="202" customWidth="1"/>
    <col min="8958" max="8958" width="7.875" style="202" customWidth="1"/>
    <col min="8959" max="8960" width="7.875" style="202" hidden="1" customWidth="1"/>
    <col min="8961" max="9208" width="7.875" style="202"/>
    <col min="9209" max="9209" width="35.75" style="202" customWidth="1"/>
    <col min="9210" max="9210" width="7.875" style="202" hidden="1" customWidth="1"/>
    <col min="9211" max="9212" width="12" style="202" customWidth="1"/>
    <col min="9213" max="9213" width="8" style="202" customWidth="1"/>
    <col min="9214" max="9214" width="7.875" style="202" customWidth="1"/>
    <col min="9215" max="9216" width="7.875" style="202" hidden="1" customWidth="1"/>
    <col min="9217" max="9464" width="7.875" style="202"/>
    <col min="9465" max="9465" width="35.75" style="202" customWidth="1"/>
    <col min="9466" max="9466" width="7.875" style="202" hidden="1" customWidth="1"/>
    <col min="9467" max="9468" width="12" style="202" customWidth="1"/>
    <col min="9469" max="9469" width="8" style="202" customWidth="1"/>
    <col min="9470" max="9470" width="7.875" style="202" customWidth="1"/>
    <col min="9471" max="9472" width="7.875" style="202" hidden="1" customWidth="1"/>
    <col min="9473" max="9720" width="7.875" style="202"/>
    <col min="9721" max="9721" width="35.75" style="202" customWidth="1"/>
    <col min="9722" max="9722" width="7.875" style="202" hidden="1" customWidth="1"/>
    <col min="9723" max="9724" width="12" style="202" customWidth="1"/>
    <col min="9725" max="9725" width="8" style="202" customWidth="1"/>
    <col min="9726" max="9726" width="7.875" style="202" customWidth="1"/>
    <col min="9727" max="9728" width="7.875" style="202" hidden="1" customWidth="1"/>
    <col min="9729" max="9976" width="7.875" style="202"/>
    <col min="9977" max="9977" width="35.75" style="202" customWidth="1"/>
    <col min="9978" max="9978" width="7.875" style="202" hidden="1" customWidth="1"/>
    <col min="9979" max="9980" width="12" style="202" customWidth="1"/>
    <col min="9981" max="9981" width="8" style="202" customWidth="1"/>
    <col min="9982" max="9982" width="7.875" style="202" customWidth="1"/>
    <col min="9983" max="9984" width="7.875" style="202" hidden="1" customWidth="1"/>
    <col min="9985" max="10232" width="7.875" style="202"/>
    <col min="10233" max="10233" width="35.75" style="202" customWidth="1"/>
    <col min="10234" max="10234" width="7.875" style="202" hidden="1" customWidth="1"/>
    <col min="10235" max="10236" width="12" style="202" customWidth="1"/>
    <col min="10237" max="10237" width="8" style="202" customWidth="1"/>
    <col min="10238" max="10238" width="7.875" style="202" customWidth="1"/>
    <col min="10239" max="10240" width="7.875" style="202" hidden="1" customWidth="1"/>
    <col min="10241" max="10488" width="7.875" style="202"/>
    <col min="10489" max="10489" width="35.75" style="202" customWidth="1"/>
    <col min="10490" max="10490" width="7.875" style="202" hidden="1" customWidth="1"/>
    <col min="10491" max="10492" width="12" style="202" customWidth="1"/>
    <col min="10493" max="10493" width="8" style="202" customWidth="1"/>
    <col min="10494" max="10494" width="7.875" style="202" customWidth="1"/>
    <col min="10495" max="10496" width="7.875" style="202" hidden="1" customWidth="1"/>
    <col min="10497" max="10744" width="7.875" style="202"/>
    <col min="10745" max="10745" width="35.75" style="202" customWidth="1"/>
    <col min="10746" max="10746" width="7.875" style="202" hidden="1" customWidth="1"/>
    <col min="10747" max="10748" width="12" style="202" customWidth="1"/>
    <col min="10749" max="10749" width="8" style="202" customWidth="1"/>
    <col min="10750" max="10750" width="7.875" style="202" customWidth="1"/>
    <col min="10751" max="10752" width="7.875" style="202" hidden="1" customWidth="1"/>
    <col min="10753" max="11000" width="7.875" style="202"/>
    <col min="11001" max="11001" width="35.75" style="202" customWidth="1"/>
    <col min="11002" max="11002" width="7.875" style="202" hidden="1" customWidth="1"/>
    <col min="11003" max="11004" width="12" style="202" customWidth="1"/>
    <col min="11005" max="11005" width="8" style="202" customWidth="1"/>
    <col min="11006" max="11006" width="7.875" style="202" customWidth="1"/>
    <col min="11007" max="11008" width="7.875" style="202" hidden="1" customWidth="1"/>
    <col min="11009" max="11256" width="7.875" style="202"/>
    <col min="11257" max="11257" width="35.75" style="202" customWidth="1"/>
    <col min="11258" max="11258" width="7.875" style="202" hidden="1" customWidth="1"/>
    <col min="11259" max="11260" width="12" style="202" customWidth="1"/>
    <col min="11261" max="11261" width="8" style="202" customWidth="1"/>
    <col min="11262" max="11262" width="7.875" style="202" customWidth="1"/>
    <col min="11263" max="11264" width="7.875" style="202" hidden="1" customWidth="1"/>
    <col min="11265" max="11512" width="7.875" style="202"/>
    <col min="11513" max="11513" width="35.75" style="202" customWidth="1"/>
    <col min="11514" max="11514" width="7.875" style="202" hidden="1" customWidth="1"/>
    <col min="11515" max="11516" width="12" style="202" customWidth="1"/>
    <col min="11517" max="11517" width="8" style="202" customWidth="1"/>
    <col min="11518" max="11518" width="7.875" style="202" customWidth="1"/>
    <col min="11519" max="11520" width="7.875" style="202" hidden="1" customWidth="1"/>
    <col min="11521" max="11768" width="7.875" style="202"/>
    <col min="11769" max="11769" width="35.75" style="202" customWidth="1"/>
    <col min="11770" max="11770" width="7.875" style="202" hidden="1" customWidth="1"/>
    <col min="11771" max="11772" width="12" style="202" customWidth="1"/>
    <col min="11773" max="11773" width="8" style="202" customWidth="1"/>
    <col min="11774" max="11774" width="7.875" style="202" customWidth="1"/>
    <col min="11775" max="11776" width="7.875" style="202" hidden="1" customWidth="1"/>
    <col min="11777" max="12024" width="7.875" style="202"/>
    <col min="12025" max="12025" width="35.75" style="202" customWidth="1"/>
    <col min="12026" max="12026" width="7.875" style="202" hidden="1" customWidth="1"/>
    <col min="12027" max="12028" width="12" style="202" customWidth="1"/>
    <col min="12029" max="12029" width="8" style="202" customWidth="1"/>
    <col min="12030" max="12030" width="7.875" style="202" customWidth="1"/>
    <col min="12031" max="12032" width="7.875" style="202" hidden="1" customWidth="1"/>
    <col min="12033" max="12280" width="7.875" style="202"/>
    <col min="12281" max="12281" width="35.75" style="202" customWidth="1"/>
    <col min="12282" max="12282" width="7.875" style="202" hidden="1" customWidth="1"/>
    <col min="12283" max="12284" width="12" style="202" customWidth="1"/>
    <col min="12285" max="12285" width="8" style="202" customWidth="1"/>
    <col min="12286" max="12286" width="7.875" style="202" customWidth="1"/>
    <col min="12287" max="12288" width="7.875" style="202" hidden="1" customWidth="1"/>
    <col min="12289" max="12536" width="7.875" style="202"/>
    <col min="12537" max="12537" width="35.75" style="202" customWidth="1"/>
    <col min="12538" max="12538" width="7.875" style="202" hidden="1" customWidth="1"/>
    <col min="12539" max="12540" width="12" style="202" customWidth="1"/>
    <col min="12541" max="12541" width="8" style="202" customWidth="1"/>
    <col min="12542" max="12542" width="7.875" style="202" customWidth="1"/>
    <col min="12543" max="12544" width="7.875" style="202" hidden="1" customWidth="1"/>
    <col min="12545" max="12792" width="7.875" style="202"/>
    <col min="12793" max="12793" width="35.75" style="202" customWidth="1"/>
    <col min="12794" max="12794" width="7.875" style="202" hidden="1" customWidth="1"/>
    <col min="12795" max="12796" width="12" style="202" customWidth="1"/>
    <col min="12797" max="12797" width="8" style="202" customWidth="1"/>
    <col min="12798" max="12798" width="7.875" style="202" customWidth="1"/>
    <col min="12799" max="12800" width="7.875" style="202" hidden="1" customWidth="1"/>
    <col min="12801" max="13048" width="7.875" style="202"/>
    <col min="13049" max="13049" width="35.75" style="202" customWidth="1"/>
    <col min="13050" max="13050" width="7.875" style="202" hidden="1" customWidth="1"/>
    <col min="13051" max="13052" width="12" style="202" customWidth="1"/>
    <col min="13053" max="13053" width="8" style="202" customWidth="1"/>
    <col min="13054" max="13054" width="7.875" style="202" customWidth="1"/>
    <col min="13055" max="13056" width="7.875" style="202" hidden="1" customWidth="1"/>
    <col min="13057" max="13304" width="7.875" style="202"/>
    <col min="13305" max="13305" width="35.75" style="202" customWidth="1"/>
    <col min="13306" max="13306" width="7.875" style="202" hidden="1" customWidth="1"/>
    <col min="13307" max="13308" width="12" style="202" customWidth="1"/>
    <col min="13309" max="13309" width="8" style="202" customWidth="1"/>
    <col min="13310" max="13310" width="7.875" style="202" customWidth="1"/>
    <col min="13311" max="13312" width="7.875" style="202" hidden="1" customWidth="1"/>
    <col min="13313" max="13560" width="7.875" style="202"/>
    <col min="13561" max="13561" width="35.75" style="202" customWidth="1"/>
    <col min="13562" max="13562" width="7.875" style="202" hidden="1" customWidth="1"/>
    <col min="13563" max="13564" width="12" style="202" customWidth="1"/>
    <col min="13565" max="13565" width="8" style="202" customWidth="1"/>
    <col min="13566" max="13566" width="7.875" style="202" customWidth="1"/>
    <col min="13567" max="13568" width="7.875" style="202" hidden="1" customWidth="1"/>
    <col min="13569" max="13816" width="7.875" style="202"/>
    <col min="13817" max="13817" width="35.75" style="202" customWidth="1"/>
    <col min="13818" max="13818" width="7.875" style="202" hidden="1" customWidth="1"/>
    <col min="13819" max="13820" width="12" style="202" customWidth="1"/>
    <col min="13821" max="13821" width="8" style="202" customWidth="1"/>
    <col min="13822" max="13822" width="7.875" style="202" customWidth="1"/>
    <col min="13823" max="13824" width="7.875" style="202" hidden="1" customWidth="1"/>
    <col min="13825" max="14072" width="7.875" style="202"/>
    <col min="14073" max="14073" width="35.75" style="202" customWidth="1"/>
    <col min="14074" max="14074" width="7.875" style="202" hidden="1" customWidth="1"/>
    <col min="14075" max="14076" width="12" style="202" customWidth="1"/>
    <col min="14077" max="14077" width="8" style="202" customWidth="1"/>
    <col min="14078" max="14078" width="7.875" style="202" customWidth="1"/>
    <col min="14079" max="14080" width="7.875" style="202" hidden="1" customWidth="1"/>
    <col min="14081" max="14328" width="7.875" style="202"/>
    <col min="14329" max="14329" width="35.75" style="202" customWidth="1"/>
    <col min="14330" max="14330" width="7.875" style="202" hidden="1" customWidth="1"/>
    <col min="14331" max="14332" width="12" style="202" customWidth="1"/>
    <col min="14333" max="14333" width="8" style="202" customWidth="1"/>
    <col min="14334" max="14334" width="7.875" style="202" customWidth="1"/>
    <col min="14335" max="14336" width="7.875" style="202" hidden="1" customWidth="1"/>
    <col min="14337" max="14584" width="7.875" style="202"/>
    <col min="14585" max="14585" width="35.75" style="202" customWidth="1"/>
    <col min="14586" max="14586" width="7.875" style="202" hidden="1" customWidth="1"/>
    <col min="14587" max="14588" width="12" style="202" customWidth="1"/>
    <col min="14589" max="14589" width="8" style="202" customWidth="1"/>
    <col min="14590" max="14590" width="7.875" style="202" customWidth="1"/>
    <col min="14591" max="14592" width="7.875" style="202" hidden="1" customWidth="1"/>
    <col min="14593" max="14840" width="7.875" style="202"/>
    <col min="14841" max="14841" width="35.75" style="202" customWidth="1"/>
    <col min="14842" max="14842" width="7.875" style="202" hidden="1" customWidth="1"/>
    <col min="14843" max="14844" width="12" style="202" customWidth="1"/>
    <col min="14845" max="14845" width="8" style="202" customWidth="1"/>
    <col min="14846" max="14846" width="7.875" style="202" customWidth="1"/>
    <col min="14847" max="14848" width="7.875" style="202" hidden="1" customWidth="1"/>
    <col min="14849" max="15096" width="7.875" style="202"/>
    <col min="15097" max="15097" width="35.75" style="202" customWidth="1"/>
    <col min="15098" max="15098" width="7.875" style="202" hidden="1" customWidth="1"/>
    <col min="15099" max="15100" width="12" style="202" customWidth="1"/>
    <col min="15101" max="15101" width="8" style="202" customWidth="1"/>
    <col min="15102" max="15102" width="7.875" style="202" customWidth="1"/>
    <col min="15103" max="15104" width="7.875" style="202" hidden="1" customWidth="1"/>
    <col min="15105" max="15352" width="7.875" style="202"/>
    <col min="15353" max="15353" width="35.75" style="202" customWidth="1"/>
    <col min="15354" max="15354" width="7.875" style="202" hidden="1" customWidth="1"/>
    <col min="15355" max="15356" width="12" style="202" customWidth="1"/>
    <col min="15357" max="15357" width="8" style="202" customWidth="1"/>
    <col min="15358" max="15358" width="7.875" style="202" customWidth="1"/>
    <col min="15359" max="15360" width="7.875" style="202" hidden="1" customWidth="1"/>
    <col min="15361" max="15608" width="7.875" style="202"/>
    <col min="15609" max="15609" width="35.75" style="202" customWidth="1"/>
    <col min="15610" max="15610" width="7.875" style="202" hidden="1" customWidth="1"/>
    <col min="15611" max="15612" width="12" style="202" customWidth="1"/>
    <col min="15613" max="15613" width="8" style="202" customWidth="1"/>
    <col min="15614" max="15614" width="7.875" style="202" customWidth="1"/>
    <col min="15615" max="15616" width="7.875" style="202" hidden="1" customWidth="1"/>
    <col min="15617" max="15864" width="7.875" style="202"/>
    <col min="15865" max="15865" width="35.75" style="202" customWidth="1"/>
    <col min="15866" max="15866" width="7.875" style="202" hidden="1" customWidth="1"/>
    <col min="15867" max="15868" width="12" style="202" customWidth="1"/>
    <col min="15869" max="15869" width="8" style="202" customWidth="1"/>
    <col min="15870" max="15870" width="7.875" style="202" customWidth="1"/>
    <col min="15871" max="15872" width="7.875" style="202" hidden="1" customWidth="1"/>
    <col min="15873" max="16120" width="7.875" style="202"/>
    <col min="16121" max="16121" width="35.75" style="202" customWidth="1"/>
    <col min="16122" max="16122" width="7.875" style="202" hidden="1" customWidth="1"/>
    <col min="16123" max="16124" width="12" style="202" customWidth="1"/>
    <col min="16125" max="16125" width="8" style="202" customWidth="1"/>
    <col min="16126" max="16126" width="7.875" style="202" customWidth="1"/>
    <col min="16127" max="16128" width="7.875" style="202" hidden="1" customWidth="1"/>
    <col min="16129" max="16384" width="7.875" style="202"/>
  </cols>
  <sheetData>
    <row r="1" customHeight="1" spans="1:2">
      <c r="A1" s="204" t="s">
        <v>1643</v>
      </c>
      <c r="B1" s="205"/>
    </row>
    <row r="2" customHeight="1" spans="1:2">
      <c r="A2" s="206" t="s">
        <v>1644</v>
      </c>
      <c r="B2" s="206"/>
    </row>
    <row r="3" s="200" customFormat="1" customHeight="1" spans="1:2">
      <c r="A3" s="207"/>
      <c r="B3" s="208" t="s">
        <v>1645</v>
      </c>
    </row>
    <row r="4" s="201" customFormat="1" customHeight="1" spans="1:2">
      <c r="A4" s="209" t="s">
        <v>1646</v>
      </c>
      <c r="B4" s="210" t="s">
        <v>4</v>
      </c>
    </row>
    <row r="5" customHeight="1" spans="1:2">
      <c r="A5" s="173"/>
      <c r="B5" s="173"/>
    </row>
    <row r="6" customHeight="1" spans="1:2">
      <c r="A6" s="211" t="s">
        <v>1647</v>
      </c>
      <c r="B6" s="212">
        <v>0</v>
      </c>
    </row>
    <row r="7" customHeight="1" spans="1:1">
      <c r="A7" s="213" t="s">
        <v>1638</v>
      </c>
    </row>
  </sheetData>
  <mergeCells count="1">
    <mergeCell ref="A2:B2"/>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C16" sqref="C16"/>
    </sheetView>
  </sheetViews>
  <sheetFormatPr defaultColWidth="9" defaultRowHeight="15.75" outlineLevelRow="6" outlineLevelCol="1"/>
  <cols>
    <col min="1" max="1" width="40.875" style="92" customWidth="1"/>
    <col min="2" max="2" width="22.75" style="93" customWidth="1"/>
    <col min="3" max="16384" width="9" style="92"/>
  </cols>
  <sheetData>
    <row r="1" ht="26.25" customHeight="1" spans="1:1">
      <c r="A1" s="88" t="s">
        <v>1648</v>
      </c>
    </row>
    <row r="2" ht="24.75" customHeight="1" spans="1:2">
      <c r="A2" s="94" t="s">
        <v>1649</v>
      </c>
      <c r="B2" s="94"/>
    </row>
    <row r="3" s="88" customFormat="1" ht="18.75" customHeight="1" spans="2:2">
      <c r="B3" s="194" t="s">
        <v>34</v>
      </c>
    </row>
    <row r="4" s="89" customFormat="1" ht="34.5" customHeight="1" spans="1:2">
      <c r="A4" s="158" t="s">
        <v>3</v>
      </c>
      <c r="B4" s="98" t="s">
        <v>1560</v>
      </c>
    </row>
    <row r="5" s="89" customFormat="1" ht="34.5" customHeight="1" spans="1:2">
      <c r="A5" s="195" t="s">
        <v>1650</v>
      </c>
      <c r="B5" s="196">
        <v>269885</v>
      </c>
    </row>
    <row r="6" s="89" customFormat="1" ht="34.5" customHeight="1" spans="1:2">
      <c r="A6" s="197" t="s">
        <v>1651</v>
      </c>
      <c r="B6" s="196">
        <v>1042.72</v>
      </c>
    </row>
    <row r="7" s="89" customFormat="1" ht="34.5" customHeight="1" spans="1:2">
      <c r="A7" s="198" t="s">
        <v>1635</v>
      </c>
      <c r="B7" s="199">
        <f>SUM(B5:B6)</f>
        <v>270927.72</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1"/>
  <sheetViews>
    <sheetView workbookViewId="0">
      <selection activeCell="A10" sqref="A10"/>
    </sheetView>
  </sheetViews>
  <sheetFormatPr defaultColWidth="7" defaultRowHeight="27.75" customHeight="1"/>
  <cols>
    <col min="1" max="1" width="56.5" style="48" customWidth="1"/>
    <col min="2" max="2" width="25.125" style="49" customWidth="1"/>
    <col min="3" max="3" width="10.375" style="45" hidden="1" customWidth="1"/>
    <col min="4" max="4" width="9.625" style="50" hidden="1" customWidth="1"/>
    <col min="5" max="5" width="8.125" style="50" hidden="1" customWidth="1"/>
    <col min="6" max="6" width="9.625" style="51" hidden="1" customWidth="1"/>
    <col min="7" max="7" width="17.5" style="51" hidden="1" customWidth="1"/>
    <col min="8" max="8" width="12.5" style="52" hidden="1" customWidth="1"/>
    <col min="9" max="9" width="7" style="53" hidden="1" customWidth="1"/>
    <col min="10" max="11" width="7" style="50" hidden="1" customWidth="1"/>
    <col min="12" max="12" width="13.875" style="50" hidden="1" customWidth="1"/>
    <col min="13" max="13" width="7.875" style="50" hidden="1" customWidth="1"/>
    <col min="14" max="14" width="9.5" style="50" hidden="1" customWidth="1"/>
    <col min="15" max="15" width="6.875" style="50" hidden="1" customWidth="1"/>
    <col min="16" max="16" width="9" style="50" hidden="1" customWidth="1"/>
    <col min="17" max="17" width="5.875" style="50" hidden="1" customWidth="1"/>
    <col min="18" max="18" width="5.25" style="50" hidden="1" customWidth="1"/>
    <col min="19" max="19" width="6.5" style="50" hidden="1" customWidth="1"/>
    <col min="20" max="21" width="7" style="50" hidden="1" customWidth="1"/>
    <col min="22" max="22" width="10.625" style="50" hidden="1" customWidth="1"/>
    <col min="23" max="23" width="10.5" style="50" hidden="1" customWidth="1"/>
    <col min="24" max="24" width="7" style="50" hidden="1" customWidth="1"/>
    <col min="25" max="16384" width="7" style="50"/>
  </cols>
  <sheetData>
    <row r="1" customHeight="1" spans="1:1">
      <c r="A1" s="54" t="s">
        <v>1652</v>
      </c>
    </row>
    <row r="2" customHeight="1" spans="1:8">
      <c r="A2" s="55" t="s">
        <v>1653</v>
      </c>
      <c r="B2" s="57"/>
      <c r="F2" s="50"/>
      <c r="G2" s="50"/>
      <c r="H2" s="50"/>
    </row>
    <row r="3" s="45" customFormat="1" customHeight="1" spans="1:12">
      <c r="A3" s="48"/>
      <c r="B3" s="137" t="s">
        <v>34</v>
      </c>
      <c r="D3" s="45">
        <v>12.11</v>
      </c>
      <c r="F3" s="45">
        <v>12.22</v>
      </c>
      <c r="I3" s="73"/>
      <c r="L3" s="45">
        <v>1.2</v>
      </c>
    </row>
    <row r="4" s="45" customFormat="1" customHeight="1" spans="1:14">
      <c r="A4" s="123" t="s">
        <v>3</v>
      </c>
      <c r="B4" s="139" t="s">
        <v>1560</v>
      </c>
      <c r="F4" s="61" t="s">
        <v>1654</v>
      </c>
      <c r="G4" s="61" t="s">
        <v>1655</v>
      </c>
      <c r="H4" s="61" t="s">
        <v>1656</v>
      </c>
      <c r="I4" s="73"/>
      <c r="L4" s="61" t="s">
        <v>1654</v>
      </c>
      <c r="M4" s="74" t="s">
        <v>1655</v>
      </c>
      <c r="N4" s="61" t="s">
        <v>1656</v>
      </c>
    </row>
    <row r="5" s="48" customFormat="1" customHeight="1" spans="1:24">
      <c r="A5" s="192" t="s">
        <v>35</v>
      </c>
      <c r="B5" s="191">
        <f>B6+B15+B19</f>
        <v>198577</v>
      </c>
      <c r="C5" s="48">
        <v>105429</v>
      </c>
      <c r="D5" s="48">
        <v>595734.14</v>
      </c>
      <c r="E5" s="48">
        <f>104401+13602</f>
        <v>118003</v>
      </c>
      <c r="F5" s="149" t="s">
        <v>1633</v>
      </c>
      <c r="G5" s="149" t="s">
        <v>1657</v>
      </c>
      <c r="H5" s="149">
        <v>596221.15</v>
      </c>
      <c r="I5" s="48" t="e">
        <f>F5-A5</f>
        <v>#VALUE!</v>
      </c>
      <c r="J5" s="48">
        <f t="shared" ref="J5" si="0">H5-B5</f>
        <v>397644.15</v>
      </c>
      <c r="K5" s="48">
        <v>75943</v>
      </c>
      <c r="L5" s="149" t="s">
        <v>1633</v>
      </c>
      <c r="M5" s="149" t="s">
        <v>1657</v>
      </c>
      <c r="N5" s="149">
        <v>643048.95</v>
      </c>
      <c r="O5" s="48" t="e">
        <f>L5-A5</f>
        <v>#VALUE!</v>
      </c>
      <c r="P5" s="48">
        <f t="shared" ref="P5" si="1">N5-B5</f>
        <v>444471.95</v>
      </c>
      <c r="R5" s="48">
        <v>717759</v>
      </c>
      <c r="T5" s="153" t="s">
        <v>1633</v>
      </c>
      <c r="U5" s="153" t="s">
        <v>1657</v>
      </c>
      <c r="V5" s="153">
        <v>659380.53</v>
      </c>
      <c r="W5" s="48">
        <f t="shared" ref="W5" si="2">B5-V5</f>
        <v>-460803.53</v>
      </c>
      <c r="X5" s="48" t="e">
        <f>T5-A5</f>
        <v>#VALUE!</v>
      </c>
    </row>
    <row r="6" s="48" customFormat="1" customHeight="1" spans="1:22">
      <c r="A6" s="43" t="s">
        <v>775</v>
      </c>
      <c r="B6" s="187">
        <v>195077</v>
      </c>
      <c r="F6" s="149"/>
      <c r="G6" s="149"/>
      <c r="H6" s="149"/>
      <c r="L6" s="149"/>
      <c r="M6" s="149"/>
      <c r="N6" s="149"/>
      <c r="T6" s="153"/>
      <c r="U6" s="153"/>
      <c r="V6" s="153"/>
    </row>
    <row r="7" s="48" customFormat="1" customHeight="1" spans="1:22">
      <c r="A7" s="43" t="s">
        <v>793</v>
      </c>
      <c r="B7" s="187">
        <v>195077</v>
      </c>
      <c r="F7" s="149"/>
      <c r="G7" s="149"/>
      <c r="H7" s="149"/>
      <c r="L7" s="149"/>
      <c r="M7" s="149"/>
      <c r="N7" s="149"/>
      <c r="T7" s="153"/>
      <c r="U7" s="153"/>
      <c r="V7" s="153"/>
    </row>
    <row r="8" s="45" customFormat="1" customHeight="1" spans="1:24">
      <c r="A8" s="188" t="s">
        <v>1658</v>
      </c>
      <c r="B8" s="187">
        <v>43436.99</v>
      </c>
      <c r="C8" s="70">
        <v>105429</v>
      </c>
      <c r="D8" s="49">
        <v>595734.14</v>
      </c>
      <c r="E8" s="45">
        <f>104401+13602</f>
        <v>118003</v>
      </c>
      <c r="F8" s="69" t="s">
        <v>1633</v>
      </c>
      <c r="G8" s="69" t="s">
        <v>1657</v>
      </c>
      <c r="H8" s="79">
        <v>596221.15</v>
      </c>
      <c r="I8" s="73" t="e">
        <f>F8-A23</f>
        <v>#VALUE!</v>
      </c>
      <c r="J8" s="70">
        <f>H8-B23</f>
        <v>595178.43</v>
      </c>
      <c r="K8" s="70">
        <v>75943</v>
      </c>
      <c r="L8" s="69" t="s">
        <v>1633</v>
      </c>
      <c r="M8" s="69" t="s">
        <v>1657</v>
      </c>
      <c r="N8" s="79">
        <v>643048.95</v>
      </c>
      <c r="O8" s="73" t="e">
        <f>L8-A23</f>
        <v>#VALUE!</v>
      </c>
      <c r="P8" s="70">
        <f>N8-B23</f>
        <v>642006.23</v>
      </c>
      <c r="R8" s="45">
        <v>717759</v>
      </c>
      <c r="T8" s="84" t="s">
        <v>1633</v>
      </c>
      <c r="U8" s="84" t="s">
        <v>1657</v>
      </c>
      <c r="V8" s="85">
        <v>659380.53</v>
      </c>
      <c r="W8" s="45">
        <f>B23-V8</f>
        <v>-658337.81</v>
      </c>
      <c r="X8" s="45" t="e">
        <f>T8-A23</f>
        <v>#VALUE!</v>
      </c>
    </row>
    <row r="9" s="45" customFormat="1" customHeight="1" spans="1:24">
      <c r="A9" s="43" t="s">
        <v>1659</v>
      </c>
      <c r="B9" s="187">
        <v>2000</v>
      </c>
      <c r="C9" s="68"/>
      <c r="D9" s="68">
        <v>135.6</v>
      </c>
      <c r="F9" s="69" t="s">
        <v>1660</v>
      </c>
      <c r="G9" s="69" t="s">
        <v>1661</v>
      </c>
      <c r="H9" s="79">
        <v>135.6</v>
      </c>
      <c r="I9" s="73" t="e">
        <f>F9-#REF!</f>
        <v>#REF!</v>
      </c>
      <c r="J9" s="70" t="e">
        <f>H9-#REF!</f>
        <v>#REF!</v>
      </c>
      <c r="K9" s="70"/>
      <c r="L9" s="69" t="s">
        <v>1660</v>
      </c>
      <c r="M9" s="69" t="s">
        <v>1661</v>
      </c>
      <c r="N9" s="79">
        <v>135.6</v>
      </c>
      <c r="O9" s="73" t="e">
        <f>L9-#REF!</f>
        <v>#REF!</v>
      </c>
      <c r="P9" s="70" t="e">
        <f>N9-#REF!</f>
        <v>#REF!</v>
      </c>
      <c r="T9" s="84" t="s">
        <v>1660</v>
      </c>
      <c r="U9" s="84" t="s">
        <v>1661</v>
      </c>
      <c r="V9" s="85">
        <v>135.6</v>
      </c>
      <c r="W9" s="45" t="e">
        <f>#REF!-V9</f>
        <v>#REF!</v>
      </c>
      <c r="X9" s="45" t="e">
        <f>T9-#REF!</f>
        <v>#REF!</v>
      </c>
    </row>
    <row r="10" customHeight="1" spans="1:24">
      <c r="A10" s="43" t="s">
        <v>1662</v>
      </c>
      <c r="B10" s="187">
        <v>21995</v>
      </c>
      <c r="P10" s="87"/>
      <c r="T10" s="134" t="s">
        <v>1636</v>
      </c>
      <c r="U10" s="134" t="s">
        <v>1637</v>
      </c>
      <c r="V10" s="135">
        <v>19998</v>
      </c>
      <c r="W10" s="50">
        <f>B33-V10</f>
        <v>-19764.28</v>
      </c>
      <c r="X10" s="50" t="e">
        <f>T10-A33</f>
        <v>#VALUE!</v>
      </c>
    </row>
    <row r="11" customHeight="1" spans="1:24">
      <c r="A11" s="43" t="s">
        <v>1663</v>
      </c>
      <c r="B11" s="187">
        <v>200</v>
      </c>
      <c r="P11" s="87"/>
      <c r="T11" s="134" t="s">
        <v>1639</v>
      </c>
      <c r="U11" s="134" t="s">
        <v>1640</v>
      </c>
      <c r="V11" s="135">
        <v>19998</v>
      </c>
      <c r="W11" s="50">
        <f>B34-V11</f>
        <v>-19764.28</v>
      </c>
      <c r="X11" s="50" t="e">
        <f>T11-A34</f>
        <v>#VALUE!</v>
      </c>
    </row>
    <row r="12" customHeight="1" spans="1:24">
      <c r="A12" s="43" t="s">
        <v>1664</v>
      </c>
      <c r="B12" s="187">
        <v>438.01</v>
      </c>
      <c r="P12" s="87"/>
      <c r="T12" s="134" t="s">
        <v>1641</v>
      </c>
      <c r="U12" s="134" t="s">
        <v>1642</v>
      </c>
      <c r="V12" s="135">
        <v>19998</v>
      </c>
      <c r="W12" s="50">
        <f>B35-V12</f>
        <v>-19764.28</v>
      </c>
      <c r="X12" s="50" t="e">
        <f>T12-A35</f>
        <v>#VALUE!</v>
      </c>
    </row>
    <row r="13" customHeight="1" spans="1:16">
      <c r="A13" s="43" t="s">
        <v>1665</v>
      </c>
      <c r="B13" s="187">
        <v>200</v>
      </c>
      <c r="P13" s="87"/>
    </row>
    <row r="14" customHeight="1" spans="1:16">
      <c r="A14" s="43" t="s">
        <v>1666</v>
      </c>
      <c r="B14" s="187">
        <v>126807</v>
      </c>
      <c r="P14" s="87"/>
    </row>
    <row r="15" customHeight="1" spans="1:16">
      <c r="A15" s="43" t="s">
        <v>1502</v>
      </c>
      <c r="B15" s="187">
        <v>3320</v>
      </c>
      <c r="P15" s="87"/>
    </row>
    <row r="16" customHeight="1" spans="1:16">
      <c r="A16" s="43" t="s">
        <v>1510</v>
      </c>
      <c r="B16" s="187">
        <v>3320</v>
      </c>
      <c r="P16" s="87"/>
    </row>
    <row r="17" customHeight="1" spans="1:16">
      <c r="A17" s="43" t="s">
        <v>1667</v>
      </c>
      <c r="B17" s="187">
        <v>2530</v>
      </c>
      <c r="P17" s="87"/>
    </row>
    <row r="18" customHeight="1" spans="1:16">
      <c r="A18" s="43" t="s">
        <v>1668</v>
      </c>
      <c r="B18" s="187">
        <v>790</v>
      </c>
      <c r="P18" s="87"/>
    </row>
    <row r="19" customHeight="1" spans="1:16">
      <c r="A19" s="43" t="s">
        <v>1531</v>
      </c>
      <c r="B19" s="187">
        <v>180</v>
      </c>
      <c r="P19" s="87"/>
    </row>
    <row r="20" customHeight="1" spans="1:16">
      <c r="A20" s="43" t="s">
        <v>1535</v>
      </c>
      <c r="B20" s="187">
        <v>180</v>
      </c>
      <c r="P20" s="87"/>
    </row>
    <row r="21" customHeight="1" spans="1:16">
      <c r="A21" s="43" t="s">
        <v>1669</v>
      </c>
      <c r="B21" s="187">
        <v>120</v>
      </c>
      <c r="P21" s="87"/>
    </row>
    <row r="22" customHeight="1" spans="1:16">
      <c r="A22" s="43" t="s">
        <v>1670</v>
      </c>
      <c r="B22" s="187">
        <v>60</v>
      </c>
      <c r="P22" s="87"/>
    </row>
    <row r="23" customHeight="1" spans="1:16">
      <c r="A23" s="192" t="s">
        <v>1671</v>
      </c>
      <c r="B23" s="191">
        <f>B24+B27+B33+B36</f>
        <v>1042.72</v>
      </c>
      <c r="P23" s="87"/>
    </row>
    <row r="24" customHeight="1" spans="1:16">
      <c r="A24" s="43" t="s">
        <v>426</v>
      </c>
      <c r="B24" s="193">
        <v>108</v>
      </c>
      <c r="P24" s="87"/>
    </row>
    <row r="25" customHeight="1" spans="1:16">
      <c r="A25" s="43" t="s">
        <v>459</v>
      </c>
      <c r="B25" s="193">
        <v>108</v>
      </c>
      <c r="P25" s="87"/>
    </row>
    <row r="26" customHeight="1" spans="1:16">
      <c r="A26" s="43" t="s">
        <v>1672</v>
      </c>
      <c r="B26" s="193">
        <v>108</v>
      </c>
      <c r="P26" s="87"/>
    </row>
    <row r="27" customHeight="1" spans="1:16">
      <c r="A27" s="43" t="s">
        <v>481</v>
      </c>
      <c r="B27" s="193">
        <v>393</v>
      </c>
      <c r="P27" s="87"/>
    </row>
    <row r="28" customHeight="1" spans="1:16">
      <c r="A28" s="43" t="s">
        <v>564</v>
      </c>
      <c r="B28" s="193">
        <v>277</v>
      </c>
      <c r="P28" s="87"/>
    </row>
    <row r="29" customHeight="1" spans="1:16">
      <c r="A29" s="43" t="s">
        <v>1673</v>
      </c>
      <c r="B29" s="193">
        <v>157</v>
      </c>
      <c r="P29" s="87"/>
    </row>
    <row r="30" customHeight="1" spans="1:16">
      <c r="A30" s="43" t="s">
        <v>1674</v>
      </c>
      <c r="B30" s="193">
        <v>120</v>
      </c>
      <c r="P30" s="87"/>
    </row>
    <row r="31" customHeight="1" spans="1:16">
      <c r="A31" s="43" t="s">
        <v>568</v>
      </c>
      <c r="B31" s="193">
        <v>116</v>
      </c>
      <c r="P31" s="87"/>
    </row>
    <row r="32" customHeight="1" spans="1:16">
      <c r="A32" s="43" t="s">
        <v>1673</v>
      </c>
      <c r="B32" s="151">
        <v>116</v>
      </c>
      <c r="P32" s="87"/>
    </row>
    <row r="33" customHeight="1" spans="1:16">
      <c r="A33" s="43" t="s">
        <v>775</v>
      </c>
      <c r="B33" s="151">
        <v>233.72</v>
      </c>
      <c r="P33" s="87"/>
    </row>
    <row r="34" customHeight="1" spans="1:16">
      <c r="A34" s="43" t="s">
        <v>815</v>
      </c>
      <c r="B34" s="151">
        <v>233.72</v>
      </c>
      <c r="P34" s="87"/>
    </row>
    <row r="35" customHeight="1" spans="1:16">
      <c r="A35" s="43" t="s">
        <v>1675</v>
      </c>
      <c r="B35" s="151">
        <v>233.72</v>
      </c>
      <c r="P35" s="87"/>
    </row>
    <row r="36" customHeight="1" spans="1:16">
      <c r="A36" s="43" t="s">
        <v>1333</v>
      </c>
      <c r="B36" s="151">
        <v>308</v>
      </c>
      <c r="P36" s="87"/>
    </row>
    <row r="37" customHeight="1" spans="1:16">
      <c r="A37" s="43" t="s">
        <v>1348</v>
      </c>
      <c r="B37" s="151">
        <v>308</v>
      </c>
      <c r="P37" s="87"/>
    </row>
    <row r="38" customHeight="1" spans="1:16">
      <c r="A38" s="43" t="s">
        <v>1676</v>
      </c>
      <c r="B38" s="151">
        <v>100</v>
      </c>
      <c r="P38" s="87"/>
    </row>
    <row r="39" customHeight="1" spans="1:2">
      <c r="A39" s="43" t="s">
        <v>1677</v>
      </c>
      <c r="B39" s="151">
        <v>200</v>
      </c>
    </row>
    <row r="40" customHeight="1" spans="1:2">
      <c r="A40" s="43" t="s">
        <v>1678</v>
      </c>
      <c r="B40" s="151">
        <v>8</v>
      </c>
    </row>
    <row r="41" customHeight="1" spans="1:2">
      <c r="A41" s="190" t="s">
        <v>68</v>
      </c>
      <c r="B41" s="191">
        <f>B23+B5</f>
        <v>199619.72</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G9" sqref="G9"/>
    </sheetView>
  </sheetViews>
  <sheetFormatPr defaultColWidth="7" defaultRowHeight="33" customHeight="1" outlineLevelCol="2"/>
  <cols>
    <col min="1" max="1" width="13" style="177" customWidth="1"/>
    <col min="2" max="2" width="56.75" style="35" customWidth="1"/>
    <col min="3" max="3" width="18.125" style="183" customWidth="1"/>
    <col min="4" max="16384" width="7" style="33"/>
  </cols>
  <sheetData>
    <row r="1" customHeight="1" spans="1:1">
      <c r="A1" s="54" t="s">
        <v>1679</v>
      </c>
    </row>
    <row r="2" customHeight="1" spans="1:3">
      <c r="A2" s="34" t="s">
        <v>1680</v>
      </c>
      <c r="B2" s="122"/>
      <c r="C2" s="136"/>
    </row>
    <row r="3" s="35" customFormat="1" customHeight="1" spans="1:3">
      <c r="A3" s="177"/>
      <c r="C3" s="137" t="s">
        <v>34</v>
      </c>
    </row>
    <row r="4" s="181" customFormat="1" customHeight="1" spans="1:3">
      <c r="A4" s="123" t="s">
        <v>1681</v>
      </c>
      <c r="B4" s="184" t="s">
        <v>72</v>
      </c>
      <c r="C4" s="185" t="s">
        <v>4</v>
      </c>
    </row>
    <row r="5" s="182" customFormat="1" customHeight="1" spans="1:3">
      <c r="A5" s="186" t="s">
        <v>1682</v>
      </c>
      <c r="B5" s="43" t="s">
        <v>775</v>
      </c>
      <c r="C5" s="187">
        <v>195077</v>
      </c>
    </row>
    <row r="6" s="177" customFormat="1" customHeight="1" spans="1:3">
      <c r="A6" s="186" t="s">
        <v>1683</v>
      </c>
      <c r="B6" s="43" t="s">
        <v>793</v>
      </c>
      <c r="C6" s="187">
        <v>195077</v>
      </c>
    </row>
    <row r="7" s="177" customFormat="1" customHeight="1" spans="1:3">
      <c r="A7" s="186" t="s">
        <v>1684</v>
      </c>
      <c r="B7" s="188" t="s">
        <v>1658</v>
      </c>
      <c r="C7" s="187">
        <v>43436.99</v>
      </c>
    </row>
    <row r="8" s="177" customFormat="1" customHeight="1" spans="1:3">
      <c r="A8" s="186" t="s">
        <v>1685</v>
      </c>
      <c r="B8" s="43" t="s">
        <v>1659</v>
      </c>
      <c r="C8" s="187">
        <v>2000</v>
      </c>
    </row>
    <row r="9" s="177" customFormat="1" customHeight="1" spans="1:3">
      <c r="A9" s="186" t="s">
        <v>1686</v>
      </c>
      <c r="B9" s="43" t="s">
        <v>1662</v>
      </c>
      <c r="C9" s="187">
        <v>21995</v>
      </c>
    </row>
    <row r="10" s="177" customFormat="1" customHeight="1" spans="1:3">
      <c r="A10" s="186" t="s">
        <v>1687</v>
      </c>
      <c r="B10" s="43" t="s">
        <v>1663</v>
      </c>
      <c r="C10" s="187">
        <v>200</v>
      </c>
    </row>
    <row r="11" s="177" customFormat="1" customHeight="1" spans="1:3">
      <c r="A11" s="186" t="s">
        <v>1688</v>
      </c>
      <c r="B11" s="43" t="s">
        <v>1664</v>
      </c>
      <c r="C11" s="187">
        <v>438.01</v>
      </c>
    </row>
    <row r="12" s="177" customFormat="1" customHeight="1" spans="1:3">
      <c r="A12" s="186" t="s">
        <v>1689</v>
      </c>
      <c r="B12" s="43" t="s">
        <v>1665</v>
      </c>
      <c r="C12" s="187">
        <v>200</v>
      </c>
    </row>
    <row r="13" s="177" customFormat="1" customHeight="1" spans="1:3">
      <c r="A13" s="186" t="s">
        <v>1690</v>
      </c>
      <c r="B13" s="43" t="s">
        <v>1666</v>
      </c>
      <c r="C13" s="187">
        <v>126807</v>
      </c>
    </row>
    <row r="14" s="177" customFormat="1" customHeight="1" spans="1:3">
      <c r="A14" s="186" t="s">
        <v>1636</v>
      </c>
      <c r="B14" s="43" t="s">
        <v>1502</v>
      </c>
      <c r="C14" s="187">
        <v>3320</v>
      </c>
    </row>
    <row r="15" s="35" customFormat="1" customHeight="1" spans="1:3">
      <c r="A15" s="186" t="s">
        <v>1691</v>
      </c>
      <c r="B15" s="43" t="s">
        <v>1510</v>
      </c>
      <c r="C15" s="187">
        <v>3320</v>
      </c>
    </row>
    <row r="16" customHeight="1" spans="1:3">
      <c r="A16" s="186" t="s">
        <v>1692</v>
      </c>
      <c r="B16" s="43" t="s">
        <v>1667</v>
      </c>
      <c r="C16" s="187">
        <v>2530</v>
      </c>
    </row>
    <row r="17" customHeight="1" spans="1:3">
      <c r="A17" s="186" t="s">
        <v>1693</v>
      </c>
      <c r="B17" s="43" t="s">
        <v>1668</v>
      </c>
      <c r="C17" s="187">
        <v>790</v>
      </c>
    </row>
    <row r="18" customHeight="1" spans="1:3">
      <c r="A18" s="186" t="s">
        <v>1694</v>
      </c>
      <c r="B18" s="43" t="s">
        <v>1531</v>
      </c>
      <c r="C18" s="187">
        <v>180</v>
      </c>
    </row>
    <row r="19" customHeight="1" spans="1:3">
      <c r="A19" s="186" t="s">
        <v>1695</v>
      </c>
      <c r="B19" s="43" t="s">
        <v>1535</v>
      </c>
      <c r="C19" s="187">
        <v>180</v>
      </c>
    </row>
    <row r="20" customHeight="1" spans="1:3">
      <c r="A20" s="186" t="s">
        <v>1696</v>
      </c>
      <c r="B20" s="43" t="s">
        <v>1669</v>
      </c>
      <c r="C20" s="187">
        <v>120</v>
      </c>
    </row>
    <row r="21" customHeight="1" spans="1:3">
      <c r="A21" s="186" t="s">
        <v>1697</v>
      </c>
      <c r="B21" s="43" t="s">
        <v>1670</v>
      </c>
      <c r="C21" s="187">
        <v>60</v>
      </c>
    </row>
    <row r="22" customHeight="1" spans="1:3">
      <c r="A22" s="189"/>
      <c r="B22" s="190" t="s">
        <v>68</v>
      </c>
      <c r="C22" s="191">
        <f>C5+C14+C18</f>
        <v>198577</v>
      </c>
    </row>
  </sheetData>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vt:lpstr>
      <vt:lpstr>附表2-2</vt:lpstr>
      <vt:lpstr>附表2-3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tianhao</cp:lastModifiedBy>
  <dcterms:created xsi:type="dcterms:W3CDTF">2006-09-16T00:00:00Z</dcterms:created>
  <dcterms:modified xsi:type="dcterms:W3CDTF">2021-05-13T08:30:50Z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