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78" activeTab="1"/>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2" hidden="1">'附表1-3'!#REF!</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'附表1-6'!$A$1:$B$4</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iterate="1" iterateCount="100" iterateDelta="0.001"/>
</workbook>
</file>

<file path=xl/sharedStrings.xml><?xml version="1.0" encoding="utf-8"?>
<sst xmlns="http://schemas.openxmlformats.org/spreadsheetml/2006/main" count="2112" uniqueCount="1412">
  <si>
    <r>
      <rPr>
        <sz val="11"/>
        <rFont val="黑体"/>
        <charset val="134"/>
      </rPr>
      <t>附表</t>
    </r>
    <r>
      <rPr>
        <sz val="11"/>
        <rFont val="Times New Roman"/>
        <charset val="134"/>
      </rPr>
      <t>1-1</t>
    </r>
  </si>
  <si>
    <t>2021年一般公共预算收入表</t>
  </si>
  <si>
    <t>单位：万元</t>
  </si>
  <si>
    <t>项   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</si>
  <si>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</si>
  <si>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</si>
  <si>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</si>
  <si>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</si>
  <si>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</si>
  <si>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</si>
  <si>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</si>
  <si>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</si>
  <si>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</si>
  <si>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</si>
  <si>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</si>
  <si>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</si>
  <si>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</si>
  <si>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</si>
  <si>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</si>
  <si>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</si>
  <si>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</si>
  <si>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</si>
  <si>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</si>
  <si>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</si>
  <si>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</si>
  <si>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</si>
  <si>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</si>
  <si>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</si>
  <si>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</si>
  <si>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</si>
  <si>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</si>
  <si>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</si>
  <si>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</si>
  <si>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r>
      <rPr>
        <sz val="11"/>
        <rFont val="黑体"/>
        <charset val="134"/>
      </rPr>
      <t>附表</t>
    </r>
    <r>
      <rPr>
        <sz val="11"/>
        <rFont val="Times New Roman"/>
        <charset val="134"/>
      </rPr>
      <t>1-2</t>
    </r>
  </si>
  <si>
    <t>一般公共预算支出表</t>
  </si>
  <si>
    <r>
      <rPr>
        <sz val="9"/>
        <rFont val="方正仿宋_GBK"/>
        <charset val="134"/>
      </rPr>
      <t>单位：万元</t>
    </r>
  </si>
  <si>
    <t>项目</t>
  </si>
  <si>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</si>
  <si>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</si>
  <si>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</si>
  <si>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</si>
  <si>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</si>
  <si>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</si>
  <si>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 xml:space="preserve">    一般公共服务支出</t>
  </si>
  <si>
    <t>20101</t>
  </si>
  <si>
    <r>
      <rPr>
        <sz val="11"/>
        <rFont val="Times New Roman"/>
        <charset val="134"/>
      </rPr>
      <t xml:space="preserve"> </t>
    </r>
    <r>
      <rPr>
        <sz val="11"/>
        <rFont val="方正仿宋_GBK"/>
        <charset val="134"/>
      </rPr>
      <t>人大事务款合计</t>
    </r>
  </si>
  <si>
    <t xml:space="preserve">    外交支出</t>
  </si>
  <si>
    <t>2010101</t>
  </si>
  <si>
    <r>
      <rPr>
        <sz val="11"/>
        <rFont val="Times New Roman"/>
        <charset val="134"/>
      </rPr>
      <t xml:space="preserve">  </t>
    </r>
    <r>
      <rPr>
        <sz val="11"/>
        <rFont val="方正仿宋_GBK"/>
        <charset val="134"/>
      </rPr>
      <t>行政运行项合计</t>
    </r>
  </si>
  <si>
    <t xml:space="preserve">    国防支出</t>
  </si>
  <si>
    <t>2010199</t>
  </si>
  <si>
    <r>
      <rPr>
        <sz val="11"/>
        <rFont val="Times New Roman"/>
        <charset val="134"/>
      </rPr>
      <t xml:space="preserve">  </t>
    </r>
    <r>
      <rPr>
        <sz val="11"/>
        <rFont val="方正仿宋_GBK"/>
        <charset val="134"/>
      </rPr>
      <t>其他人大事务支出项合计</t>
    </r>
  </si>
  <si>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</si>
  <si>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</si>
  <si>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</si>
  <si>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</si>
  <si>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</si>
  <si>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</si>
  <si>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</si>
  <si>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</si>
  <si>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</si>
  <si>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</si>
  <si>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</si>
  <si>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</si>
  <si>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</si>
  <si>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</si>
  <si>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</si>
  <si>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</si>
  <si>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</si>
  <si>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</si>
  <si>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</si>
  <si>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债务付息支出</t>
  </si>
  <si>
    <t xml:space="preserve">    债务发行费用支出</t>
  </si>
  <si>
    <t xml:space="preserve">    其他支出</t>
  </si>
  <si>
    <t>二、对下税收返还和转移支付</t>
  </si>
  <si>
    <t>税收返还</t>
  </si>
  <si>
    <t>转移支付</t>
  </si>
  <si>
    <t>一般性转移支付</t>
  </si>
  <si>
    <t>专项转移支付</t>
  </si>
  <si>
    <t>……</t>
  </si>
  <si>
    <t>支出合计</t>
  </si>
  <si>
    <r>
      <rPr>
        <sz val="9"/>
        <rFont val="宋体"/>
        <charset val="134"/>
      </rPr>
      <t>附表</t>
    </r>
    <r>
      <rPr>
        <sz val="9"/>
        <rFont val="Times New Roman"/>
        <charset val="134"/>
      </rPr>
      <t>1-3</t>
    </r>
  </si>
  <si>
    <t>一般公共预算本级支出表</t>
  </si>
  <si>
    <t>科目名称</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</si>
  <si>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</si>
  <si>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</si>
  <si>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</si>
  <si>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</si>
  <si>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</si>
  <si>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</si>
  <si>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</si>
  <si>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</si>
  <si>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</si>
  <si>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</si>
  <si>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</si>
  <si>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</si>
  <si>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</si>
  <si>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</si>
  <si>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</si>
  <si>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</si>
  <si>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</si>
  <si>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</si>
  <si>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</si>
  <si>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</si>
  <si>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</si>
  <si>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</si>
  <si>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</si>
  <si>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</si>
  <si>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</si>
  <si>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</si>
  <si>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</si>
  <si>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</si>
  <si>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</si>
  <si>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</si>
  <si>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</si>
  <si>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</si>
  <si>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</si>
  <si>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</si>
  <si>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</si>
  <si>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</si>
  <si>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</si>
  <si>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</si>
  <si>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</si>
  <si>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</si>
  <si>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</si>
  <si>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</si>
  <si>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</si>
  <si>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</si>
  <si>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</si>
  <si>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</si>
  <si>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</si>
  <si>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</si>
  <si>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</si>
  <si>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</si>
  <si>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</si>
  <si>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</si>
  <si>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</si>
  <si>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</si>
  <si>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</si>
  <si>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</si>
  <si>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</si>
  <si>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</si>
  <si>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</si>
  <si>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</si>
  <si>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</si>
  <si>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</si>
  <si>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</si>
  <si>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</si>
  <si>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</si>
  <si>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</si>
  <si>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</si>
  <si>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</si>
  <si>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</si>
  <si>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</si>
  <si>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</si>
  <si>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</si>
  <si>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</si>
  <si>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</si>
  <si>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</si>
  <si>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</si>
  <si>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</si>
  <si>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</si>
  <si>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</si>
  <si>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</si>
  <si>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</si>
  <si>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</si>
  <si>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</si>
  <si>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</si>
  <si>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</si>
  <si>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</si>
  <si>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</si>
  <si>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</si>
  <si>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</si>
  <si>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</si>
  <si>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</si>
  <si>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</si>
  <si>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</si>
  <si>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</si>
  <si>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</si>
  <si>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</si>
  <si>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</si>
  <si>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</si>
  <si>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</si>
  <si>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</si>
  <si>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</si>
  <si>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</si>
  <si>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</si>
  <si>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</si>
  <si>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</si>
  <si>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</si>
  <si>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</si>
  <si>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</si>
  <si>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</si>
  <si>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</si>
  <si>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</si>
  <si>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</si>
  <si>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</si>
  <si>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</si>
  <si>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</si>
  <si>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</si>
  <si>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</si>
  <si>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</si>
  <si>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</si>
  <si>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</si>
  <si>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</si>
  <si>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</si>
  <si>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</si>
  <si>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</si>
  <si>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</si>
  <si>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</si>
  <si>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</si>
  <si>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</si>
  <si>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</si>
  <si>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</si>
  <si>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</si>
  <si>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</si>
  <si>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</si>
  <si>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</si>
  <si>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</si>
  <si>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</si>
  <si>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</si>
  <si>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</si>
  <si>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</si>
  <si>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</si>
  <si>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</si>
  <si>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</si>
  <si>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</si>
  <si>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</si>
  <si>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</si>
  <si>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</si>
  <si>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</si>
  <si>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</si>
  <si>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</si>
  <si>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</si>
  <si>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</si>
  <si>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</si>
  <si>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</si>
  <si>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</si>
  <si>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</si>
  <si>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</si>
  <si>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</si>
  <si>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</si>
  <si>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</si>
  <si>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</si>
  <si>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</si>
  <si>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</si>
  <si>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</si>
  <si>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</si>
  <si>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</si>
  <si>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</si>
  <si>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</si>
  <si>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</si>
  <si>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</si>
  <si>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</si>
  <si>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</si>
  <si>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</si>
  <si>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</si>
  <si>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</si>
  <si>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</si>
  <si>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</si>
  <si>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</si>
  <si>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</si>
  <si>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</si>
  <si>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</si>
  <si>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</si>
  <si>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</si>
  <si>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</si>
  <si>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</si>
  <si>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</si>
  <si>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</si>
  <si>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</si>
  <si>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</si>
  <si>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</si>
  <si>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</si>
  <si>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</si>
  <si>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</si>
  <si>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</si>
  <si>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</si>
  <si>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</si>
  <si>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</si>
  <si>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</si>
  <si>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</si>
  <si>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</si>
  <si>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</si>
  <si>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</si>
  <si>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</si>
  <si>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</si>
  <si>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</si>
  <si>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</si>
  <si>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</si>
  <si>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</si>
  <si>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</si>
  <si>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</si>
  <si>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</si>
  <si>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</si>
  <si>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</si>
  <si>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</si>
  <si>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</si>
  <si>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</si>
  <si>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</si>
  <si>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</si>
  <si>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</si>
  <si>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</si>
  <si>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</si>
  <si>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</si>
  <si>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</si>
  <si>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</si>
  <si>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</si>
  <si>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</si>
  <si>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</si>
  <si>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</si>
  <si>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</si>
  <si>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</si>
  <si>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</si>
  <si>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</si>
  <si>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</si>
  <si>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</si>
  <si>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</si>
  <si>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</si>
  <si>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</si>
  <si>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</si>
  <si>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</si>
  <si>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</si>
  <si>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</si>
  <si>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</si>
  <si>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</si>
  <si>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</si>
  <si>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</si>
  <si>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</si>
  <si>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</si>
  <si>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</si>
  <si>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</si>
  <si>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</si>
  <si>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</si>
  <si>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</si>
  <si>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</si>
  <si>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</si>
  <si>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</si>
  <si>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</si>
  <si>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</si>
  <si>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</si>
  <si>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</si>
  <si>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</si>
  <si>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</si>
  <si>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</si>
  <si>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</si>
  <si>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</si>
  <si>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</si>
  <si>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</si>
  <si>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</si>
  <si>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</si>
  <si>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</si>
  <si>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</si>
  <si>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</si>
  <si>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</si>
  <si>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</si>
  <si>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</si>
  <si>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</si>
  <si>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</si>
  <si>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</si>
  <si>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</si>
  <si>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</si>
  <si>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</si>
  <si>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</si>
  <si>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</si>
  <si>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</si>
  <si>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</si>
  <si>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</si>
  <si>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</si>
  <si>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</si>
  <si>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</si>
  <si>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</si>
  <si>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</si>
  <si>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</si>
  <si>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</si>
  <si>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</si>
  <si>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</si>
  <si>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</si>
  <si>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</si>
  <si>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</si>
  <si>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</si>
  <si>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</si>
  <si>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</si>
  <si>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</si>
  <si>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</si>
  <si>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</si>
  <si>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</si>
  <si>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</si>
  <si>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</si>
  <si>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</si>
  <si>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</si>
  <si>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</si>
  <si>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</si>
  <si>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</si>
  <si>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</si>
  <si>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</si>
  <si>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</si>
  <si>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</si>
  <si>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</si>
  <si>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</si>
  <si>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</si>
  <si>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</si>
  <si>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</si>
  <si>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</si>
  <si>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</si>
  <si>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</si>
  <si>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</si>
  <si>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</si>
  <si>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</si>
  <si>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</si>
  <si>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</si>
  <si>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</si>
  <si>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</si>
  <si>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</si>
  <si>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</si>
  <si>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</si>
  <si>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</si>
  <si>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</si>
  <si>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</si>
  <si>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</si>
  <si>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</si>
  <si>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</si>
  <si>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</si>
  <si>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</si>
  <si>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</si>
  <si>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</si>
  <si>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</si>
  <si>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</si>
  <si>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</si>
  <si>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</si>
  <si>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</si>
  <si>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</si>
  <si>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</si>
  <si>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</si>
  <si>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</si>
  <si>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</si>
  <si>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</si>
  <si>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</si>
  <si>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</si>
  <si>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</si>
  <si>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</si>
  <si>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</si>
  <si>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</si>
  <si>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</si>
  <si>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</si>
  <si>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</si>
  <si>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</si>
  <si>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</si>
  <si>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</si>
  <si>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</si>
  <si>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</si>
  <si>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</si>
  <si>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</si>
  <si>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</si>
  <si>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</si>
  <si>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</si>
  <si>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</si>
  <si>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</si>
  <si>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</si>
  <si>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</si>
  <si>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</si>
  <si>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</si>
  <si>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</si>
  <si>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</si>
  <si>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</si>
  <si>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</si>
  <si>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</si>
  <si>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</si>
  <si>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</si>
  <si>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</si>
  <si>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</si>
  <si>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</si>
  <si>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</si>
  <si>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</si>
  <si>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</si>
  <si>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</si>
  <si>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</si>
  <si>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</si>
  <si>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</si>
  <si>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</si>
  <si>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</si>
  <si>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</si>
  <si>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</si>
  <si>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</si>
  <si>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</si>
  <si>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</si>
  <si>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</si>
  <si>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</si>
  <si>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</si>
  <si>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</si>
  <si>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</si>
  <si>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</si>
  <si>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</si>
  <si>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</si>
  <si>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</si>
  <si>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</si>
  <si>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</si>
  <si>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</si>
  <si>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</si>
  <si>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</si>
  <si>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</si>
  <si>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</si>
  <si>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</si>
  <si>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</si>
  <si>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</si>
  <si>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</si>
  <si>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</si>
  <si>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</si>
  <si>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</si>
  <si>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</si>
  <si>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</si>
  <si>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</si>
  <si>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</si>
  <si>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</si>
  <si>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</si>
  <si>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</si>
  <si>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</si>
  <si>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</si>
  <si>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</si>
  <si>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</si>
  <si>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</si>
  <si>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</si>
  <si>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</si>
  <si>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</si>
  <si>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</si>
  <si>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</si>
  <si>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</si>
  <si>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</si>
  <si>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</si>
  <si>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</si>
  <si>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</si>
  <si>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</si>
  <si>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</si>
  <si>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</si>
  <si>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</si>
  <si>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</si>
  <si>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</si>
  <si>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</si>
  <si>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</si>
  <si>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</si>
  <si>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</si>
  <si>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</si>
  <si>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</si>
  <si>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</si>
  <si>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</si>
  <si>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</si>
  <si>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</si>
  <si>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</si>
  <si>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</si>
  <si>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</si>
  <si>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</si>
  <si>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</si>
  <si>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</si>
  <si>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</si>
  <si>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</si>
  <si>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</si>
  <si>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</si>
  <si>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</si>
  <si>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</si>
  <si>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</si>
  <si>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</si>
  <si>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</si>
  <si>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</si>
  <si>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</si>
  <si>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</si>
  <si>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</si>
  <si>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</si>
  <si>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</si>
  <si>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</si>
  <si>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</si>
  <si>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</si>
  <si>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</si>
  <si>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</si>
  <si>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</si>
  <si>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</si>
  <si>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</si>
  <si>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</si>
  <si>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</si>
  <si>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</si>
  <si>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</si>
  <si>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</si>
  <si>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</si>
  <si>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</si>
  <si>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</si>
  <si>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</si>
  <si>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</si>
  <si>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老龄卫生健康服务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</si>
  <si>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</si>
  <si>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</si>
  <si>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</si>
  <si>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</si>
  <si>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</si>
  <si>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</si>
  <si>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</si>
  <si>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</si>
  <si>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</si>
  <si>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</si>
  <si>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</si>
  <si>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</si>
  <si>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</si>
  <si>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</si>
  <si>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</si>
  <si>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</si>
  <si>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</si>
  <si>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</si>
  <si>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</si>
  <si>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</si>
  <si>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</si>
  <si>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</si>
  <si>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</si>
  <si>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</si>
  <si>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</si>
  <si>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</si>
  <si>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</si>
  <si>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</si>
  <si>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</si>
  <si>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</si>
  <si>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</si>
  <si>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</si>
  <si>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</si>
  <si>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</si>
  <si>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</si>
  <si>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</si>
  <si>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</si>
  <si>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</si>
  <si>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</si>
  <si>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</si>
  <si>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</si>
  <si>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</si>
  <si>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</si>
  <si>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</si>
  <si>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</si>
  <si>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</si>
  <si>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</si>
  <si>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</si>
  <si>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</si>
  <si>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</si>
  <si>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</si>
  <si>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</si>
  <si>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</si>
  <si>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</si>
  <si>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</si>
  <si>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</si>
  <si>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</si>
  <si>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</si>
  <si>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</si>
  <si>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</si>
  <si>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</si>
  <si>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</si>
  <si>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</si>
  <si>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</si>
  <si>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</si>
  <si>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</si>
  <si>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</si>
  <si>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</si>
  <si>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</si>
  <si>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</si>
  <si>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工程建设国家标准规范编制与监管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</si>
  <si>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</si>
  <si>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</si>
  <si>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</si>
  <si>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</si>
  <si>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</si>
  <si>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</si>
  <si>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</si>
  <si>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</si>
  <si>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</si>
  <si>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</si>
  <si>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</si>
  <si>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</si>
  <si>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</si>
  <si>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</si>
  <si>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</si>
  <si>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</si>
  <si>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</si>
  <si>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</si>
  <si>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</si>
  <si>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</si>
  <si>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</si>
  <si>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</si>
  <si>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</si>
  <si>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</si>
  <si>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</si>
  <si>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</si>
  <si>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</si>
  <si>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</si>
  <si>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</si>
  <si>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</si>
  <si>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</si>
  <si>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</si>
  <si>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</si>
  <si>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</si>
  <si>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</si>
  <si>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</si>
  <si>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</si>
  <si>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</si>
  <si>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</si>
  <si>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</si>
  <si>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</si>
  <si>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</si>
  <si>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</si>
  <si>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</si>
  <si>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</si>
  <si>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</si>
  <si>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</si>
  <si>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</si>
  <si>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</si>
  <si>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</si>
  <si>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</si>
  <si>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</si>
  <si>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</si>
  <si>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</si>
  <si>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</si>
  <si>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</si>
  <si>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</si>
  <si>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</si>
  <si>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</si>
  <si>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</si>
  <si>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</si>
  <si>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</si>
  <si>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</si>
  <si>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</si>
  <si>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</si>
  <si>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</si>
  <si>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</si>
  <si>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</si>
  <si>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</si>
  <si>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</si>
  <si>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</si>
  <si>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</si>
  <si>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</si>
  <si>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</si>
  <si>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</si>
  <si>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</si>
  <si>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</si>
  <si>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</si>
  <si>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</si>
  <si>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</si>
  <si>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</si>
  <si>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</si>
  <si>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</si>
  <si>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</si>
  <si>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</si>
  <si>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</si>
  <si>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</si>
  <si>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</si>
  <si>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</si>
  <si>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</si>
  <si>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</si>
  <si>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</si>
  <si>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</si>
  <si>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</si>
  <si>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</si>
  <si>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</si>
  <si>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</si>
  <si>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</si>
  <si>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</si>
  <si>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</si>
  <si>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</si>
  <si>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</si>
  <si>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</si>
  <si>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</si>
  <si>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</si>
  <si>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</si>
  <si>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</si>
  <si>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</si>
  <si>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</si>
  <si>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</si>
  <si>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</si>
  <si>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</si>
  <si>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</si>
  <si>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</si>
  <si>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</si>
  <si>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</si>
  <si>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</si>
  <si>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</si>
  <si>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</si>
  <si>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</si>
  <si>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</si>
  <si>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</si>
  <si>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</si>
  <si>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</si>
  <si>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</si>
  <si>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</si>
  <si>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</si>
  <si>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</si>
  <si>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</si>
  <si>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</si>
  <si>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</si>
  <si>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</si>
  <si>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</si>
  <si>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</si>
  <si>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</si>
  <si>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</si>
  <si>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</si>
  <si>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</si>
  <si>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</si>
  <si>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</si>
  <si>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</si>
  <si>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</si>
  <si>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</si>
  <si>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</si>
  <si>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</si>
  <si>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</si>
  <si>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</si>
  <si>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</si>
  <si>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</si>
  <si>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</si>
  <si>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</si>
  <si>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</si>
  <si>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</si>
  <si>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</si>
  <si>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</si>
  <si>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</si>
  <si>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</si>
  <si>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</si>
  <si>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</si>
  <si>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</si>
  <si>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</si>
  <si>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</si>
  <si>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</si>
  <si>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</si>
  <si>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</si>
  <si>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</si>
  <si>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</si>
  <si>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</si>
  <si>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</si>
  <si>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</si>
  <si>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</si>
  <si>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</si>
  <si>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</si>
  <si>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</si>
  <si>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</si>
  <si>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</si>
  <si>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</si>
  <si>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</si>
  <si>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</si>
  <si>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</si>
  <si>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</si>
  <si>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</si>
  <si>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</si>
  <si>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</si>
  <si>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</si>
  <si>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</si>
  <si>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</si>
  <si>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</si>
  <si>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</si>
  <si>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</si>
  <si>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</si>
  <si>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</si>
  <si>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</si>
  <si>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</si>
  <si>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</si>
  <si>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</si>
  <si>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</si>
  <si>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</si>
  <si>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</si>
  <si>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</si>
  <si>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</si>
  <si>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</si>
  <si>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</si>
  <si>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</si>
  <si>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</si>
  <si>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</si>
  <si>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</si>
  <si>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</si>
  <si>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</si>
  <si>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</si>
  <si>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</si>
  <si>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</si>
  <si>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</si>
  <si>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</si>
  <si>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</si>
  <si>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</si>
  <si>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</si>
  <si>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</si>
  <si>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</si>
  <si>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</si>
  <si>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</si>
  <si>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</si>
  <si>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</si>
  <si>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</si>
  <si>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</si>
  <si>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</si>
  <si>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</si>
  <si>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</si>
  <si>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</si>
  <si>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</si>
  <si>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</si>
  <si>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</si>
  <si>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</si>
  <si>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</si>
  <si>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</si>
  <si>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</si>
  <si>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</si>
  <si>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</si>
  <si>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</si>
  <si>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</si>
  <si>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</si>
  <si>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</si>
  <si>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</si>
  <si>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</si>
  <si>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</si>
  <si>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</si>
  <si>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</si>
  <si>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</si>
  <si>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</si>
  <si>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</si>
  <si>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</si>
  <si>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</si>
  <si>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</si>
  <si>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</si>
  <si>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</si>
  <si>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</si>
  <si>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</si>
  <si>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</si>
  <si>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</si>
  <si>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</si>
  <si>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</si>
  <si>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</si>
  <si>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</si>
  <si>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</si>
  <si>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</si>
  <si>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</si>
  <si>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</si>
  <si>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</si>
  <si>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</si>
  <si>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</si>
  <si>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</si>
  <si>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</si>
  <si>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</si>
  <si>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</si>
  <si>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</si>
  <si>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</si>
  <si>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</si>
  <si>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</si>
  <si>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</si>
  <si>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</si>
  <si>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</si>
  <si>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</si>
  <si>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</si>
  <si>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</si>
  <si>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</si>
  <si>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</si>
  <si>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</si>
  <si>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</si>
  <si>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</si>
  <si>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</si>
  <si>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</si>
  <si>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</si>
  <si>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</si>
  <si>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</si>
  <si>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</si>
  <si>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</si>
  <si>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</si>
  <si>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</si>
  <si>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</si>
  <si>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</si>
  <si>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</si>
  <si>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</si>
  <si>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</si>
  <si>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</si>
  <si>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</si>
  <si>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</si>
  <si>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</si>
  <si>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</si>
  <si>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</si>
  <si>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</si>
  <si>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</si>
  <si>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</si>
  <si>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</si>
  <si>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</si>
  <si>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</si>
  <si>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</si>
  <si>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</si>
  <si>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</si>
  <si>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</si>
  <si>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</si>
  <si>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</si>
  <si>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</si>
  <si>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</si>
  <si>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</si>
  <si>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</si>
  <si>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</si>
  <si>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</si>
  <si>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</si>
  <si>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</si>
  <si>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</si>
  <si>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</si>
  <si>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</si>
  <si>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</si>
  <si>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</si>
  <si>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</si>
  <si>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</si>
  <si>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</si>
  <si>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</si>
  <si>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</si>
  <si>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</si>
  <si>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</si>
  <si>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</si>
  <si>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</si>
  <si>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</si>
  <si>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</si>
  <si>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</si>
  <si>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</si>
  <si>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</si>
  <si>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</si>
  <si>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</si>
  <si>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</si>
  <si>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</si>
  <si>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</si>
  <si>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</si>
  <si>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</si>
  <si>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</si>
  <si>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</si>
  <si>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</si>
  <si>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</si>
  <si>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</si>
  <si>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</si>
  <si>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</si>
  <si>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</si>
  <si>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</si>
  <si>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</si>
  <si>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</si>
  <si>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</si>
  <si>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</si>
  <si>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</si>
  <si>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</si>
  <si>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</si>
  <si>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</si>
  <si>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</si>
  <si>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</si>
  <si>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</si>
  <si>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</si>
  <si>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</si>
  <si>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</si>
  <si>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</si>
  <si>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</si>
  <si>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</si>
  <si>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</si>
  <si>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</si>
  <si>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</si>
  <si>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</si>
  <si>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</si>
  <si>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</si>
  <si>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</si>
  <si>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</si>
  <si>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</si>
  <si>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</si>
  <si>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</si>
  <si>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</si>
  <si>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</si>
  <si>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</si>
  <si>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</si>
  <si>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</si>
  <si>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</si>
  <si>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</si>
  <si>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</si>
  <si>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</si>
  <si>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</si>
  <si>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</si>
  <si>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</si>
  <si>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</si>
  <si>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</si>
  <si>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</si>
  <si>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</si>
  <si>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</si>
  <si>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</si>
  <si>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</si>
  <si>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</si>
  <si>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</si>
  <si>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</si>
  <si>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</si>
  <si>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</si>
  <si>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</si>
  <si>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</si>
  <si>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</si>
  <si>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</si>
  <si>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</si>
  <si>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</si>
  <si>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</si>
  <si>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</si>
  <si>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30199</t>
  </si>
  <si>
    <t>其他工资福利支出</t>
  </si>
  <si>
    <t>商品和服务支出</t>
  </si>
  <si>
    <t>30201</t>
  </si>
  <si>
    <t>办公费</t>
  </si>
  <si>
    <t>30205</t>
  </si>
  <si>
    <t>水费</t>
  </si>
  <si>
    <t>30206</t>
  </si>
  <si>
    <t>电费</t>
  </si>
  <si>
    <t>30207</t>
  </si>
  <si>
    <t>邮电费</t>
  </si>
  <si>
    <t>30208</t>
  </si>
  <si>
    <t>取暖费</t>
  </si>
  <si>
    <t>30214</t>
  </si>
  <si>
    <t>租赁费</t>
  </si>
  <si>
    <t>30217</t>
  </si>
  <si>
    <t>公务接待费</t>
  </si>
  <si>
    <t>30228</t>
  </si>
  <si>
    <t>工会经费</t>
  </si>
  <si>
    <t>30229</t>
  </si>
  <si>
    <t>福利费</t>
  </si>
  <si>
    <t>30231</t>
  </si>
  <si>
    <t>公务用车运行维护费</t>
  </si>
  <si>
    <t>30239</t>
  </si>
  <si>
    <t>其他交通费用</t>
  </si>
  <si>
    <t>30299</t>
  </si>
  <si>
    <t>其他商品和服务支出</t>
  </si>
  <si>
    <t>对个人和家庭的补助</t>
  </si>
  <si>
    <t>30301</t>
  </si>
  <si>
    <t>离休费</t>
  </si>
  <si>
    <t>30302</t>
  </si>
  <si>
    <t>退休费</t>
  </si>
  <si>
    <t>30305</t>
  </si>
  <si>
    <t>生活补助</t>
  </si>
  <si>
    <t>30307</t>
  </si>
  <si>
    <t>医疗费补助</t>
  </si>
  <si>
    <t>30309</t>
  </si>
  <si>
    <t>奖励金</t>
  </si>
  <si>
    <r>
      <rPr>
        <sz val="11"/>
        <rFont val="黑体"/>
        <charset val="134"/>
      </rPr>
      <t>附表</t>
    </r>
    <r>
      <rPr>
        <sz val="11"/>
        <rFont val="Times New Roman"/>
        <charset val="134"/>
      </rPr>
      <t>1-5</t>
    </r>
  </si>
  <si>
    <t>一般公共预算税收返还、一般性和专项转移支付分地区
安排情况表</t>
  </si>
  <si>
    <t>地区名称</t>
  </si>
  <si>
    <r>
      <rPr>
        <b/>
        <sz val="11"/>
        <rFont val="方正书宋_GBK"/>
        <charset val="134"/>
      </rPr>
      <t>税收返还</t>
    </r>
  </si>
  <si>
    <r>
      <rPr>
        <b/>
        <sz val="11"/>
        <rFont val="方正书宋_GBK"/>
        <charset val="134"/>
      </rPr>
      <t>一般性转移支付</t>
    </r>
  </si>
  <si>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</si>
  <si>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</si>
  <si>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</si>
  <si>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</si>
  <si>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</si>
  <si>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</si>
  <si>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</si>
  <si>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</si>
  <si>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注：未安排对下转移支付预算，空表列示。</t>
  </si>
  <si>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</si>
  <si>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</si>
  <si>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</si>
  <si>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</si>
  <si>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</si>
  <si>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</si>
  <si>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1"/>
        <color theme="1"/>
        <rFont val="方正仿宋_GBK"/>
        <charset val="134"/>
      </rPr>
      <t>单位：万元</t>
    </r>
  </si>
  <si>
    <t>项目名称</t>
  </si>
  <si>
    <r>
      <rPr>
        <sz val="11"/>
        <rFont val="黑体"/>
        <charset val="134"/>
      </rPr>
      <t>附表</t>
    </r>
    <r>
      <rPr>
        <sz val="11"/>
        <rFont val="Times New Roman"/>
        <charset val="134"/>
      </rPr>
      <t>1-7</t>
    </r>
  </si>
  <si>
    <t>政府性基金预算收入表</t>
  </si>
  <si>
    <t>本级政府性基金预算收入</t>
  </si>
  <si>
    <t>上级下达政府性基金预算收入</t>
  </si>
  <si>
    <r>
      <rPr>
        <sz val="11"/>
        <rFont val="黑体"/>
        <charset val="134"/>
      </rPr>
      <t>附表</t>
    </r>
    <r>
      <rPr>
        <sz val="11"/>
        <rFont val="Times New Roman"/>
        <charset val="134"/>
      </rPr>
      <t>1-8</t>
    </r>
  </si>
  <si>
    <t>政府性基金预算支出表</t>
  </si>
  <si>
    <r>
      <rPr>
        <sz val="10"/>
        <rFont val="方正仿宋_GBK"/>
        <charset val="134"/>
      </rPr>
      <t>单位：万元</t>
    </r>
  </si>
  <si>
    <t xml:space="preserve">  文化旅游体育与传媒支出</t>
  </si>
  <si>
    <t xml:space="preserve">    旅游发展基金支出</t>
  </si>
  <si>
    <t xml:space="preserve">      行业规划</t>
  </si>
  <si>
    <t xml:space="preserve">      其他旅游发展基金支出 </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</si>
  <si>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</si>
  <si>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</si>
  <si>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</si>
  <si>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</si>
  <si>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</si>
  <si>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</si>
  <si>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</si>
  <si>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</si>
  <si>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</si>
  <si>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</si>
  <si>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国有土地收益基金安排的支出</t>
  </si>
  <si>
    <t xml:space="preserve">      其他国有土地收益基金支出</t>
  </si>
  <si>
    <t xml:space="preserve">  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</si>
  <si>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</si>
  <si>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</si>
  <si>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</si>
  <si>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</si>
  <si>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债务发行费用支出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</si>
  <si>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</si>
  <si>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</si>
  <si>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</si>
  <si>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其他地方自行试点项目收益专项债务发行费用支出</t>
  </si>
  <si>
    <t>二、上级转移支付支出</t>
  </si>
  <si>
    <t xml:space="preserve">    国家电影事业发展专项资金安排的支出</t>
  </si>
  <si>
    <t xml:space="preserve">      其他国家电影事业发展专项资金支出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</si>
  <si>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</si>
  <si>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</si>
  <si>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</si>
  <si>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</si>
  <si>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</si>
  <si>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其他小型水库移民扶助基金支出</t>
  </si>
  <si>
    <t xml:space="preserve">  其他支出</t>
  </si>
  <si>
    <t xml:space="preserve">    彩票公益金安排的支出</t>
  </si>
  <si>
    <t xml:space="preserve">      用于社会福利的彩票公益金支出</t>
  </si>
  <si>
    <r>
      <rPr>
        <sz val="11"/>
        <rFont val="黑体"/>
        <charset val="134"/>
      </rPr>
      <t>附表</t>
    </r>
    <r>
      <rPr>
        <sz val="11"/>
        <rFont val="Times New Roman"/>
        <charset val="134"/>
      </rPr>
      <t>1-9</t>
    </r>
  </si>
  <si>
    <t>政府性基金预算本级支出表</t>
  </si>
  <si>
    <t>科目编码</t>
  </si>
  <si>
    <t>207</t>
  </si>
  <si>
    <t>文化旅游体育与传媒支出</t>
  </si>
  <si>
    <t>20709</t>
  </si>
  <si>
    <t>旅游发展基金支出</t>
  </si>
  <si>
    <t>2070902</t>
  </si>
  <si>
    <t>行业规划</t>
  </si>
  <si>
    <t>2070999</t>
  </si>
  <si>
    <t>其他旅游发展基金支出</t>
  </si>
  <si>
    <t>212</t>
  </si>
  <si>
    <t>城乡社区支出</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</si>
  <si>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</si>
  <si>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</si>
  <si>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</si>
  <si>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</si>
  <si>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</si>
  <si>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</si>
  <si>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</si>
  <si>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</si>
  <si>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</si>
  <si>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</si>
  <si>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</si>
  <si>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</si>
  <si>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</si>
  <si>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</si>
  <si>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2120810</t>
  </si>
  <si>
    <t>棚户区改造支出</t>
  </si>
  <si>
    <t>2120899</t>
  </si>
  <si>
    <t>其他国有土地使用权出让收入安排的支出</t>
  </si>
  <si>
    <t>21210</t>
  </si>
  <si>
    <t>国有土地收益基金安排的支出</t>
  </si>
  <si>
    <t>2121099</t>
  </si>
  <si>
    <t>其他国有土地收益基金支出</t>
  </si>
  <si>
    <t>债务付息支出</t>
  </si>
  <si>
    <t>23204</t>
  </si>
  <si>
    <t>地方政府专项债务付息支出</t>
  </si>
  <si>
    <t>2320411</t>
  </si>
  <si>
    <t>国有土地使用权出让金债务付息支出</t>
  </si>
  <si>
    <t>2320431</t>
  </si>
  <si>
    <t>土地储备专项债券付息支出</t>
  </si>
  <si>
    <t>2320433</t>
  </si>
  <si>
    <t>棚户区改造专项债券付息支出</t>
  </si>
  <si>
    <t>2320498</t>
  </si>
  <si>
    <t>其他地方自行试点项目收益专项债券付息支出</t>
  </si>
  <si>
    <t>233</t>
  </si>
  <si>
    <t>债务发行费用支出</t>
  </si>
  <si>
    <t>23304</t>
  </si>
  <si>
    <t>地方政府专项债务发行费用支出</t>
  </si>
  <si>
    <t>2330411</t>
  </si>
  <si>
    <t>国有土地使用权出让金债务发行费用支出</t>
  </si>
  <si>
    <t>2330431</t>
  </si>
  <si>
    <t>土地储备专项债券发行费用支出</t>
  </si>
  <si>
    <t>2330433</t>
  </si>
  <si>
    <t>棚户区改造专项债券发行费用支出</t>
  </si>
  <si>
    <t>2330498</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</si>
  <si>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</si>
  <si>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</si>
  <si>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</si>
  <si>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</si>
  <si>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</si>
  <si>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r>
      <rPr>
        <sz val="11"/>
        <rFont val="黑体"/>
        <charset val="134"/>
      </rPr>
      <t>附表</t>
    </r>
    <r>
      <rPr>
        <sz val="11"/>
        <rFont val="Times New Roman"/>
        <charset val="134"/>
      </rPr>
      <t>1-12</t>
    </r>
  </si>
  <si>
    <t>国有资本经营预算收入表</t>
  </si>
  <si>
    <t>一、利润收入</t>
  </si>
  <si>
    <t>二、股利、股息收入</t>
  </si>
  <si>
    <r>
      <rPr>
        <sz val="11"/>
        <rFont val="黑体"/>
        <charset val="134"/>
      </rPr>
      <t>附表</t>
    </r>
    <r>
      <rPr>
        <sz val="11"/>
        <rFont val="Times New Roman"/>
        <charset val="134"/>
      </rPr>
      <t>1-13</t>
    </r>
  </si>
  <si>
    <t>国有资本经营预算支出表</t>
  </si>
  <si>
    <t xml:space="preserve"> 其他国有资本经营预算支出</t>
  </si>
  <si>
    <t>二、对下转移支付</t>
  </si>
  <si>
    <t xml:space="preserve"> ……</t>
  </si>
  <si>
    <t>注：无国有资本经营预算支出，全部调入一般公共预算。</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</si>
  <si>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</si>
  <si>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</si>
  <si>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</si>
  <si>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</si>
  <si>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</si>
  <si>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</si>
  <si>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</si>
  <si>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</si>
  <si>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</si>
  <si>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</si>
  <si>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</si>
  <si>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</si>
  <si>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职工基本医疗保险基金收入</t>
  </si>
  <si>
    <t>职工基本医疗保险费收入</t>
  </si>
  <si>
    <t>职工基本医疗保险基金利息收入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</si>
  <si>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</si>
  <si>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</si>
  <si>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</si>
  <si>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</si>
  <si>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</si>
  <si>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</si>
  <si>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</si>
  <si>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</si>
  <si>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</si>
  <si>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</si>
  <si>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城乡居民基本医疗保险基金收入</t>
  </si>
  <si>
    <t>城乡居民基本医疗保险缴费收入</t>
  </si>
  <si>
    <t>城乡居民基本医疗保险基金财政补贴收入</t>
  </si>
  <si>
    <t>城乡居民基本医疗保险基金利息收入</t>
  </si>
  <si>
    <t>转移性收入</t>
  </si>
  <si>
    <t>上年结余收入</t>
  </si>
  <si>
    <t>职工基本医疗保险基金上年结余收入</t>
  </si>
  <si>
    <t>城乡居民基本养老保险基金上年结余收入</t>
  </si>
  <si>
    <t>机关事业单位基本养老保险基金上年结余收入</t>
  </si>
  <si>
    <t>社会保险基金转移收入</t>
  </si>
  <si>
    <t>职工基本医疗保险基金转移收入</t>
  </si>
  <si>
    <t>城乡居民基本养老保险基金转移收入</t>
  </si>
  <si>
    <t>机关事业单位基本养老保险基金转移收入</t>
  </si>
  <si>
    <t>社会保险基金上级补助收入</t>
  </si>
  <si>
    <t>职工基本医疗保险基金补助收入</t>
  </si>
  <si>
    <t>机关事业单位基本养老保险基金补助收入</t>
  </si>
  <si>
    <t>社会保险基金收入合计</t>
  </si>
  <si>
    <r>
      <rPr>
        <sz val="11"/>
        <rFont val="黑体"/>
        <charset val="134"/>
      </rPr>
      <t>附表</t>
    </r>
    <r>
      <rPr>
        <sz val="11"/>
        <rFont val="Times New Roman"/>
        <charset val="134"/>
      </rPr>
      <t>1-18</t>
    </r>
  </si>
  <si>
    <t>社会保险基金预算支出表</t>
  </si>
  <si>
    <r>
      <rPr>
        <sz val="11"/>
        <rFont val="方正仿宋_GBK"/>
        <charset val="134"/>
      </rPr>
      <t>单位：万元</t>
    </r>
  </si>
  <si>
    <t>社会保险基金支出</t>
  </si>
  <si>
    <r>
      <rPr>
        <b/>
        <sz val="11"/>
        <rFont val="Times New Roman"/>
        <charset val="134"/>
      </rPr>
      <t xml:space="preserve"> </t>
    </r>
    <r>
      <rPr>
        <b/>
        <sz val="11"/>
        <rFont val="方正仿宋_GBK"/>
        <charset val="134"/>
      </rPr>
      <t>人大事务款合计</t>
    </r>
  </si>
  <si>
    <t>职工基本医疗保险基金支出</t>
  </si>
  <si>
    <t>职工基本医疗保险统筹基金</t>
  </si>
  <si>
    <t>职工基本医疗保险个人账户基金</t>
  </si>
  <si>
    <t>城乡居民基本养老保险基金支出</t>
  </si>
  <si>
    <t>基础养老金支出</t>
  </si>
  <si>
    <t>个人账户养老金支出</t>
  </si>
  <si>
    <t>机关事业单位基本养老保险基金支出</t>
  </si>
  <si>
    <t>基本养老金支出</t>
  </si>
  <si>
    <t>其他机关事业单位基本养老保险基金支出</t>
  </si>
  <si>
    <t>转移性支出</t>
  </si>
  <si>
    <r>
      <rPr>
        <b/>
        <sz val="11"/>
        <rFont val="Times New Roman"/>
        <charset val="134"/>
      </rPr>
      <t xml:space="preserve">  </t>
    </r>
    <r>
      <rPr>
        <b/>
        <sz val="11"/>
        <rFont val="方正仿宋_GBK"/>
        <charset val="134"/>
      </rPr>
      <t>行政运行项合计</t>
    </r>
  </si>
  <si>
    <t>年终结余</t>
  </si>
  <si>
    <t>职工基本医疗保险基金年终结余</t>
  </si>
  <si>
    <t>城乡居民基本养老保险基金年终结余</t>
  </si>
  <si>
    <t>机关事业单位基本养老保险基金年终结余</t>
  </si>
  <si>
    <t>社会保险基金转移支出</t>
  </si>
  <si>
    <r>
      <rPr>
        <sz val="11"/>
        <rFont val="宋体"/>
        <charset val="134"/>
      </rPr>
      <t>债务付息支出类合计</t>
    </r>
  </si>
  <si>
    <t>职工基本医疗保险基金转移支出</t>
  </si>
  <si>
    <r>
      <rPr>
        <sz val="11"/>
        <rFont val="Times New Roman"/>
        <charset val="134"/>
      </rPr>
      <t xml:space="preserve"> </t>
    </r>
    <r>
      <rPr>
        <sz val="11"/>
        <rFont val="宋体"/>
        <charset val="134"/>
      </rPr>
      <t>地方政府一般债务付息支出款合计</t>
    </r>
  </si>
  <si>
    <t>城乡居民基本养老保险基金转移支出</t>
  </si>
  <si>
    <r>
      <rPr>
        <sz val="11"/>
        <rFont val="Times New Roman"/>
        <charset val="134"/>
      </rPr>
      <t xml:space="preserve">  </t>
    </r>
    <r>
      <rPr>
        <sz val="11"/>
        <rFont val="宋体"/>
        <charset val="134"/>
      </rPr>
      <t>地方政府一般债券付息支出项合计</t>
    </r>
  </si>
  <si>
    <t>社会保险基金上解上级支出</t>
  </si>
  <si>
    <t>职工基本医疗保险基金上解支出</t>
  </si>
  <si>
    <t>城乡居民基本医疗保险基金上解支出</t>
  </si>
  <si>
    <t>社会保险基金支出合计</t>
  </si>
  <si>
    <t>附表2-1</t>
  </si>
  <si>
    <t>政府一般债务限额和余额情况表</t>
  </si>
  <si>
    <t>执行数</t>
  </si>
  <si>
    <t>一、2019年度末政府一般债务余额实际数</t>
  </si>
  <si>
    <t>二、2020年度末政府一般债务余额限额</t>
  </si>
  <si>
    <t>三、2020年度政府一般债务发行额</t>
  </si>
  <si>
    <t>四、2020年度政府一般债务还本额</t>
  </si>
  <si>
    <t>五、2020年度末政府一般债务余额预算执行数</t>
  </si>
  <si>
    <t>六、2021年度政府一般债务余额新增限额</t>
  </si>
  <si>
    <t>七、2021年度末政府一般债务余额限额</t>
  </si>
  <si>
    <t>附表2-2</t>
  </si>
  <si>
    <t>政府专项债务限额和余额情况表</t>
  </si>
  <si>
    <t>一、2019年度末政府专项债务余额实际数</t>
  </si>
  <si>
    <t>二、2020年度末政府专项债务余额限额</t>
  </si>
  <si>
    <t>三、2020年度政府专项债务发行额</t>
  </si>
  <si>
    <t>四、2020年度政府专项债务还本额</t>
  </si>
  <si>
    <t>五、2020年度末政府专项债务余额预算执行数</t>
  </si>
  <si>
    <t>六、2021年度政府专项债务余额新增限额</t>
  </si>
  <si>
    <t>七、2021年度末政府专项债务余额限额</t>
  </si>
  <si>
    <t>附表2-3</t>
  </si>
  <si>
    <t>地方政府债务限额及余额预算情况表</t>
  </si>
  <si>
    <t>地   区</t>
  </si>
  <si>
    <t>2020年债务限额</t>
  </si>
  <si>
    <t>2020年债务余额预计执行数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</si>
  <si>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</si>
  <si>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</si>
  <si>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</si>
  <si>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</si>
  <si>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</si>
  <si>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</si>
  <si>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</si>
  <si>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</si>
  <si>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</si>
  <si>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</si>
  <si>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一、2020年发行预计执行数</t>
  </si>
  <si>
    <t>（一）一般债券</t>
  </si>
  <si>
    <t xml:space="preserve">   其中：再融资债券</t>
  </si>
  <si>
    <t>（二）专项债券</t>
  </si>
  <si>
    <t>二、2020年还本预计执行数</t>
  </si>
  <si>
    <t>三、2020年付息预计执行数</t>
  </si>
  <si>
    <t>四、2021年还本预算数</t>
  </si>
  <si>
    <t xml:space="preserve">   其中：再融资</t>
  </si>
  <si>
    <t xml:space="preserve">      财政预算安排 </t>
  </si>
  <si>
    <t xml:space="preserve">      财政预算安排</t>
  </si>
  <si>
    <t>五、2021年付息预算数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</si>
  <si>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</si>
  <si>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</si>
  <si>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</si>
  <si>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</si>
  <si>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</si>
  <si>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</si>
  <si>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</si>
  <si>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一、2020年地方政府债务限额</t>
  </si>
  <si>
    <t>其中： 一般债务限额</t>
  </si>
  <si>
    <t xml:space="preserve">  专项债务限额</t>
  </si>
  <si>
    <t>二、提前下达的2021年地方政府债务新增限额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</si>
  <si>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</si>
  <si>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</si>
  <si>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</si>
  <si>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</si>
  <si>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</si>
  <si>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</si>
  <si>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</si>
  <si>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注：海港区新增地方政府债券由河北省代发，空表列示。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</si>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</sst>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
    <numFmt numFmtId="177" formatCode="0;_렀"/>
    <numFmt numFmtId="178" formatCode="#,##0.00_ "/>
    <numFmt numFmtId="179" formatCode="0.0_ "/>
    <numFmt numFmtId="180" formatCode="0_);[Red]\(0\)"/>
    <numFmt numFmtId="181" formatCode="0.00_ "/>
    <numFmt numFmtId="182" formatCode="0_ "/>
    <numFmt numFmtId="183" formatCode="0.00_);[Red]\(0.00\)"/>
  </numFmts>
  <fonts count="82">
    <font>
      <sz val="11"/>
      <color theme="1"/>
      <name val="宋体"/>
      <charset val="134"/>
      <scheme val="minor"/>
    </font>
    <font>
      <sz val="18"/>
      <color theme="1"/>
      <name val="宋体"/>
      <charset val="134"/>
      <scheme val="minor"/>
    </font>
    <font>
      <sz val="11"/>
      <name val="Times New Roman"/>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9"/>
      <name val="宋体"/>
      <charset val="134"/>
    </font>
    <font>
      <sz val="9"/>
      <color indexed="8"/>
      <name val="宋体"/>
      <charset val="134"/>
      <scheme val="minor"/>
    </font>
    <font>
      <sz val="8"/>
      <color theme="1"/>
      <name val="宋体"/>
      <charset val="134"/>
      <scheme val="minor"/>
    </font>
    <font>
      <b/>
      <sz val="12"/>
      <name val="宋体"/>
      <charset val="134"/>
      <scheme val="minor"/>
    </font>
    <font>
      <sz val="9"/>
      <name val="Times New Roman"/>
      <charset val="134"/>
    </font>
    <font>
      <b/>
      <sz val="11"/>
      <name val="宋体"/>
      <charset val="134"/>
      <scheme val="minor"/>
    </font>
    <font>
      <b/>
      <sz val="12"/>
      <name val="宋体"/>
      <charset val="134"/>
    </font>
    <font>
      <sz val="11"/>
      <name val="宋体"/>
      <charset val="134"/>
    </font>
    <font>
      <b/>
      <sz val="11"/>
      <name val="Times New Roman"/>
      <charset val="134"/>
    </font>
    <font>
      <b/>
      <sz val="12"/>
      <name val="Times New Roman"/>
      <charset val="134"/>
    </font>
    <font>
      <sz val="18"/>
      <name val="Times New Roman"/>
      <charset val="134"/>
    </font>
    <font>
      <b/>
      <sz val="11"/>
      <name val="宋体"/>
      <charset val="134"/>
    </font>
    <font>
      <sz val="12"/>
      <name val="Times New Roman"/>
      <charset val="134"/>
    </font>
    <font>
      <sz val="10"/>
      <name val="Times New Roman"/>
      <charset val="134"/>
    </font>
    <font>
      <b/>
      <sz val="11"/>
      <name val="方正书宋_GBK"/>
      <charset val="134"/>
    </font>
    <font>
      <sz val="14"/>
      <name val="Times New Roman"/>
      <charset val="134"/>
    </font>
    <font>
      <sz val="11"/>
      <name val="方正书宋_GBK"/>
      <charset val="134"/>
    </font>
    <font>
      <b/>
      <sz val="11"/>
      <name val="方正仿宋_GBK"/>
      <charset val="134"/>
    </font>
    <font>
      <sz val="12"/>
      <name val="宋体"/>
      <charset val="134"/>
    </font>
    <font>
      <b/>
      <sz val="9"/>
      <name val="Times New Roman"/>
      <charset val="134"/>
    </font>
    <font>
      <sz val="11"/>
      <name val="方正仿宋_GBK"/>
      <charset val="134"/>
    </font>
    <font>
      <b/>
      <sz val="11"/>
      <color theme="1"/>
      <name val="Times New Roman"/>
      <charset val="134"/>
    </font>
    <font>
      <sz val="12"/>
      <name val="宋体"/>
      <charset val="134"/>
      <scheme val="minor"/>
    </font>
    <font>
      <sz val="11"/>
      <color theme="1"/>
      <name val="Times New Roman"/>
      <charset val="134"/>
    </font>
    <font>
      <b/>
      <sz val="12"/>
      <color theme="1"/>
      <name val="方正书宋_GBK"/>
      <charset val="134"/>
    </font>
    <font>
      <sz val="12"/>
      <color theme="1"/>
      <name val="Times New Roman"/>
      <charset val="134"/>
    </font>
    <font>
      <sz val="14"/>
      <color theme="1"/>
      <name val="Times New Roman"/>
      <charset val="134"/>
    </font>
    <font>
      <sz val="18"/>
      <color theme="1"/>
      <name val="方正小标宋_GBK"/>
      <charset val="134"/>
    </font>
    <font>
      <sz val="12"/>
      <color theme="1"/>
      <name val="宋体"/>
      <charset val="134"/>
    </font>
    <font>
      <b/>
      <sz val="11"/>
      <color indexed="8"/>
      <name val="宋体"/>
      <charset val="134"/>
    </font>
    <font>
      <sz val="10"/>
      <name val="宋体"/>
      <charset val="134"/>
    </font>
    <font>
      <sz val="11"/>
      <color indexed="10"/>
      <name val="宋体"/>
      <charset val="134"/>
    </font>
    <font>
      <sz val="11"/>
      <color indexed="8"/>
      <name val="宋体"/>
      <charset val="134"/>
    </font>
    <font>
      <sz val="20"/>
      <color theme="1"/>
      <name val="方正小标宋简体"/>
      <charset val="134"/>
    </font>
    <font>
      <sz val="10"/>
      <color theme="1"/>
      <name val="Calibri"/>
      <charset val="134"/>
    </font>
    <font>
      <sz val="14"/>
      <color theme="1"/>
      <name val="宋体"/>
      <charset val="134"/>
    </font>
    <font>
      <b/>
      <sz val="12"/>
      <color theme="1"/>
      <name val="宋体"/>
      <charset val="134"/>
    </font>
    <font>
      <b/>
      <sz val="11"/>
      <color rgb="FFFFFFFF"/>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FF0000"/>
      <name val="宋体"/>
      <charset val="0"/>
      <scheme val="minor"/>
    </font>
    <font>
      <sz val="11"/>
      <color theme="0"/>
      <name val="宋体"/>
      <charset val="0"/>
      <scheme val="minor"/>
    </font>
    <font>
      <sz val="11"/>
      <color indexed="9"/>
      <name val="宋体"/>
      <charset val="134"/>
    </font>
    <font>
      <sz val="10"/>
      <name val="Helv"/>
      <charset val="134"/>
    </font>
    <font>
      <b/>
      <sz val="11"/>
      <color theme="1"/>
      <name val="宋体"/>
      <charset val="0"/>
      <scheme val="minor"/>
    </font>
    <font>
      <i/>
      <sz val="11"/>
      <color rgb="FF7F7F7F"/>
      <name val="宋体"/>
      <charset val="0"/>
      <scheme val="minor"/>
    </font>
    <font>
      <u/>
      <sz val="11"/>
      <color rgb="FF800080"/>
      <name val="宋体"/>
      <charset val="0"/>
      <scheme val="minor"/>
    </font>
    <font>
      <sz val="10"/>
      <name val="MS Sans Serif"/>
      <charset val="134"/>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20"/>
      <name val="宋体"/>
      <charset val="134"/>
    </font>
    <font>
      <sz val="12"/>
      <name val="Courier"/>
      <charset val="134"/>
    </font>
    <font>
      <sz val="7"/>
      <name val="Small Fonts"/>
      <charset val="134"/>
    </font>
    <font>
      <sz val="11"/>
      <name val="黑体"/>
      <charset val="134"/>
    </font>
    <font>
      <sz val="10"/>
      <name val="方正仿宋_GBK"/>
      <charset val="134"/>
    </font>
    <font>
      <b/>
      <sz val="9"/>
      <name val="方正书宋_GBK"/>
      <charset val="134"/>
    </font>
    <font>
      <sz val="9"/>
      <name val="方正仿宋_GBK"/>
      <charset val="134"/>
    </font>
    <font>
      <sz val="9"/>
      <name val="方正书宋_GBK"/>
      <charset val="134"/>
    </font>
    <font>
      <sz val="11"/>
      <color theme="1"/>
      <name val="黑体"/>
      <charset val="134"/>
    </font>
    <font>
      <sz val="11"/>
      <color theme="1"/>
      <name val="方正仿宋_GBK"/>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indexed="2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indexed="36"/>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indexed="11"/>
        <bgColor indexed="64"/>
      </patternFill>
    </fill>
    <fill>
      <patternFill patternType="solid">
        <fgColor indexed="49"/>
        <bgColor indexed="64"/>
      </patternFill>
    </fill>
    <fill>
      <patternFill patternType="solid">
        <fgColor indexed="46"/>
        <bgColor indexed="64"/>
      </patternFill>
    </fill>
    <fill>
      <patternFill patternType="solid">
        <fgColor indexed="62"/>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indexed="42"/>
        <bgColor indexed="64"/>
      </patternFill>
    </fill>
    <fill>
      <patternFill patternType="solid">
        <fgColor indexed="4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indexed="31"/>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119">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protection locked="0"/>
    </xf>
    <xf numFmtId="0" fontId="13" fillId="0" borderId="0">
      <protection locked="0"/>
    </xf>
    <xf numFmtId="0" fontId="62" fillId="11" borderId="0" applyNumberFormat="0" applyBorder="0" applyAlignment="0" applyProtection="0">
      <alignment vertical="center"/>
    </xf>
    <xf numFmtId="0" fontId="57" fillId="12" borderId="0" applyNumberFormat="0" applyBorder="0" applyAlignment="0" applyProtection="0">
      <alignment vertical="center"/>
    </xf>
    <xf numFmtId="0" fontId="56" fillId="7" borderId="12" applyNumberFormat="0" applyAlignment="0" applyProtection="0">
      <alignment vertical="center"/>
    </xf>
    <xf numFmtId="41" fontId="0" fillId="0" borderId="0" applyFont="0" applyFill="0" applyBorder="0" applyAlignment="0" applyProtection="0">
      <alignment vertical="center"/>
    </xf>
    <xf numFmtId="0" fontId="13" fillId="0" borderId="0">
      <protection locked="0"/>
    </xf>
    <xf numFmtId="0" fontId="57" fillId="20" borderId="0" applyNumberFormat="0" applyBorder="0" applyAlignment="0" applyProtection="0">
      <alignment vertical="center"/>
    </xf>
    <xf numFmtId="0" fontId="59" fillId="9" borderId="0" applyNumberFormat="0" applyBorder="0" applyAlignment="0" applyProtection="0">
      <alignment vertical="center"/>
    </xf>
    <xf numFmtId="43" fontId="0" fillId="0" borderId="0" applyFont="0" applyFill="0" applyBorder="0" applyAlignment="0" applyProtection="0">
      <alignment vertical="center"/>
    </xf>
    <xf numFmtId="0" fontId="61" fillId="16"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0" fillId="5" borderId="10" applyNumberFormat="0" applyFont="0" applyAlignment="0" applyProtection="0">
      <alignment vertical="center"/>
    </xf>
    <xf numFmtId="0" fontId="13" fillId="0" borderId="0">
      <protection locked="0"/>
    </xf>
    <xf numFmtId="0" fontId="61" fillId="23" borderId="0" applyNumberFormat="0" applyBorder="0" applyAlignment="0" applyProtection="0">
      <alignment vertical="center"/>
    </xf>
    <xf numFmtId="0" fontId="5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3" fillId="0" borderId="0"/>
    <xf numFmtId="0" fontId="45" fillId="27" borderId="0" applyNumberFormat="0" applyBorder="0" applyAlignment="0" applyProtection="0">
      <alignment vertical="center"/>
    </xf>
    <xf numFmtId="0" fontId="54" fillId="0" borderId="0" applyNumberFormat="0" applyFill="0" applyBorder="0" applyAlignment="0" applyProtection="0">
      <alignment vertical="center"/>
    </xf>
    <xf numFmtId="0" fontId="62" fillId="30" borderId="0" applyNumberFormat="0" applyBorder="0" applyAlignment="0" applyProtection="0">
      <alignment vertical="center"/>
    </xf>
    <xf numFmtId="0" fontId="45" fillId="26" borderId="0" applyNumberFormat="0" applyBorder="0" applyAlignment="0" applyProtection="0">
      <alignment vertical="center"/>
    </xf>
    <xf numFmtId="0" fontId="65" fillId="0" borderId="0" applyNumberFormat="0" applyFill="0" applyBorder="0" applyAlignment="0" applyProtection="0">
      <alignment vertical="center"/>
    </xf>
    <xf numFmtId="0" fontId="51" fillId="0" borderId="9" applyNumberFormat="0" applyFill="0" applyAlignment="0" applyProtection="0">
      <alignment vertical="center"/>
    </xf>
    <xf numFmtId="0" fontId="58" fillId="0" borderId="9" applyNumberFormat="0" applyFill="0" applyAlignment="0" applyProtection="0">
      <alignment vertical="center"/>
    </xf>
    <xf numFmtId="0" fontId="61" fillId="22" borderId="0" applyNumberFormat="0" applyBorder="0" applyAlignment="0" applyProtection="0">
      <alignment vertical="center"/>
    </xf>
    <xf numFmtId="0" fontId="53" fillId="0" borderId="11" applyNumberFormat="0" applyFill="0" applyAlignment="0" applyProtection="0">
      <alignment vertical="center"/>
    </xf>
    <xf numFmtId="0" fontId="61" fillId="33" borderId="0" applyNumberFormat="0" applyBorder="0" applyAlignment="0" applyProtection="0">
      <alignment vertical="center"/>
    </xf>
    <xf numFmtId="0" fontId="68" fillId="34" borderId="14" applyNumberFormat="0" applyAlignment="0" applyProtection="0">
      <alignment vertical="center"/>
    </xf>
    <xf numFmtId="0" fontId="45" fillId="29" borderId="0" applyNumberFormat="0" applyBorder="0" applyAlignment="0" applyProtection="0">
      <alignment vertical="center"/>
    </xf>
    <xf numFmtId="0" fontId="69" fillId="34" borderId="12" applyNumberFormat="0" applyAlignment="0" applyProtection="0">
      <alignment vertical="center"/>
    </xf>
    <xf numFmtId="0" fontId="50" fillId="4" borderId="8" applyNumberFormat="0" applyAlignment="0" applyProtection="0">
      <alignment vertical="center"/>
    </xf>
    <xf numFmtId="0" fontId="57" fillId="38" borderId="0" applyNumberFormat="0" applyBorder="0" applyAlignment="0" applyProtection="0">
      <alignment vertical="center"/>
    </xf>
    <xf numFmtId="0" fontId="61" fillId="15" borderId="0" applyNumberFormat="0" applyBorder="0" applyAlignment="0" applyProtection="0">
      <alignment vertical="center"/>
    </xf>
    <xf numFmtId="0" fontId="70" fillId="0" borderId="15" applyNumberFormat="0" applyFill="0" applyAlignment="0" applyProtection="0">
      <alignment vertical="center"/>
    </xf>
    <xf numFmtId="0" fontId="64" fillId="0" borderId="13" applyNumberFormat="0" applyFill="0" applyAlignment="0" applyProtection="0">
      <alignment vertical="center"/>
    </xf>
    <xf numFmtId="0" fontId="45" fillId="41" borderId="0" applyNumberFormat="0" applyBorder="0" applyAlignment="0" applyProtection="0">
      <alignment vertical="center"/>
    </xf>
    <xf numFmtId="0" fontId="71" fillId="42" borderId="0" applyNumberFormat="0" applyBorder="0" applyAlignment="0" applyProtection="0">
      <alignment vertical="center"/>
    </xf>
    <xf numFmtId="0" fontId="52" fillId="6" borderId="0" applyNumberFormat="0" applyBorder="0" applyAlignment="0" applyProtection="0">
      <alignment vertical="center"/>
    </xf>
    <xf numFmtId="0" fontId="62" fillId="28" borderId="0" applyNumberFormat="0" applyBorder="0" applyAlignment="0" applyProtection="0">
      <alignment vertical="center"/>
    </xf>
    <xf numFmtId="0" fontId="57" fillId="14" borderId="0" applyNumberFormat="0" applyBorder="0" applyAlignment="0" applyProtection="0">
      <alignment vertical="center"/>
    </xf>
    <xf numFmtId="0" fontId="61" fillId="39" borderId="0" applyNumberFormat="0" applyBorder="0" applyAlignment="0" applyProtection="0">
      <alignment vertical="center"/>
    </xf>
    <xf numFmtId="0" fontId="57" fillId="8" borderId="0" applyNumberFormat="0" applyBorder="0" applyAlignment="0" applyProtection="0">
      <alignment vertical="center"/>
    </xf>
    <xf numFmtId="0" fontId="57" fillId="35" borderId="0" applyNumberFormat="0" applyBorder="0" applyAlignment="0" applyProtection="0">
      <alignment vertical="center"/>
    </xf>
    <xf numFmtId="0" fontId="57" fillId="19" borderId="0" applyNumberFormat="0" applyBorder="0" applyAlignment="0" applyProtection="0">
      <alignment vertical="center"/>
    </xf>
    <xf numFmtId="0" fontId="57" fillId="21" borderId="0" applyNumberFormat="0" applyBorder="0" applyAlignment="0" applyProtection="0">
      <alignment vertical="center"/>
    </xf>
    <xf numFmtId="0" fontId="61" fillId="32" borderId="0" applyNumberFormat="0" applyBorder="0" applyAlignment="0" applyProtection="0">
      <alignment vertical="center"/>
    </xf>
    <xf numFmtId="0" fontId="61" fillId="45" borderId="0" applyNumberFormat="0" applyBorder="0" applyAlignment="0" applyProtection="0">
      <alignment vertical="center"/>
    </xf>
    <xf numFmtId="0" fontId="57" fillId="13" borderId="0" applyNumberFormat="0" applyBorder="0" applyAlignment="0" applyProtection="0">
      <alignment vertical="center"/>
    </xf>
    <xf numFmtId="0" fontId="57" fillId="18" borderId="0" applyNumberFormat="0" applyBorder="0" applyAlignment="0" applyProtection="0">
      <alignment vertical="center"/>
    </xf>
    <xf numFmtId="0" fontId="45" fillId="46" borderId="0" applyNumberFormat="0" applyBorder="0" applyAlignment="0" applyProtection="0">
      <alignment vertical="center"/>
    </xf>
    <xf numFmtId="0" fontId="61" fillId="10" borderId="0" applyNumberFormat="0" applyBorder="0" applyAlignment="0" applyProtection="0">
      <alignment vertical="center"/>
    </xf>
    <xf numFmtId="0" fontId="57" fillId="37" borderId="0" applyNumberFormat="0" applyBorder="0" applyAlignment="0" applyProtection="0">
      <alignment vertical="center"/>
    </xf>
    <xf numFmtId="0" fontId="45" fillId="25" borderId="0" applyNumberFormat="0" applyBorder="0" applyAlignment="0" applyProtection="0">
      <alignment vertical="center"/>
    </xf>
    <xf numFmtId="0" fontId="61" fillId="44" borderId="0" applyNumberFormat="0" applyBorder="0" applyAlignment="0" applyProtection="0">
      <alignment vertical="center"/>
    </xf>
    <xf numFmtId="0" fontId="61" fillId="43" borderId="0" applyNumberFormat="0" applyBorder="0" applyAlignment="0" applyProtection="0">
      <alignment vertical="center"/>
    </xf>
    <xf numFmtId="0" fontId="57" fillId="31" borderId="0" applyNumberFormat="0" applyBorder="0" applyAlignment="0" applyProtection="0">
      <alignment vertical="center"/>
    </xf>
    <xf numFmtId="0" fontId="45" fillId="40" borderId="0" applyNumberFormat="0" applyBorder="0" applyAlignment="0" applyProtection="0">
      <alignment vertical="center"/>
    </xf>
    <xf numFmtId="0" fontId="61" fillId="36" borderId="0" applyNumberFormat="0" applyBorder="0" applyAlignment="0" applyProtection="0">
      <alignment vertical="center"/>
    </xf>
    <xf numFmtId="0" fontId="63" fillId="0" borderId="0"/>
    <xf numFmtId="0" fontId="63" fillId="0" borderId="0"/>
    <xf numFmtId="0" fontId="72" fillId="25" borderId="0" applyNumberFormat="0" applyBorder="0" applyAlignment="0" applyProtection="0">
      <alignment vertical="center"/>
    </xf>
    <xf numFmtId="0" fontId="45" fillId="29" borderId="0" applyNumberFormat="0" applyBorder="0" applyAlignment="0" applyProtection="0">
      <alignment vertical="center"/>
    </xf>
    <xf numFmtId="0" fontId="45" fillId="47" borderId="0" applyNumberFormat="0" applyBorder="0" applyAlignment="0" applyProtection="0">
      <alignment vertical="center"/>
    </xf>
    <xf numFmtId="0" fontId="62" fillId="48" borderId="0" applyNumberFormat="0" applyBorder="0" applyAlignment="0" applyProtection="0">
      <alignment vertical="center"/>
    </xf>
    <xf numFmtId="0" fontId="45" fillId="41" borderId="0" applyNumberFormat="0" applyBorder="0" applyAlignment="0" applyProtection="0">
      <alignment vertical="center"/>
    </xf>
    <xf numFmtId="0" fontId="45" fillId="11" borderId="0" applyNumberFormat="0" applyBorder="0" applyAlignment="0" applyProtection="0">
      <alignment vertical="center"/>
    </xf>
    <xf numFmtId="0" fontId="45" fillId="49" borderId="0" applyNumberFormat="0" applyBorder="0" applyAlignment="0" applyProtection="0">
      <alignment vertical="center"/>
    </xf>
    <xf numFmtId="0" fontId="62" fillId="50" borderId="0" applyNumberFormat="0" applyBorder="0" applyAlignment="0" applyProtection="0">
      <alignment vertical="center"/>
    </xf>
    <xf numFmtId="0" fontId="13" fillId="0" borderId="0">
      <protection locked="0"/>
    </xf>
    <xf numFmtId="0" fontId="62" fillId="27" borderId="0" applyNumberFormat="0" applyBorder="0" applyAlignment="0" applyProtection="0">
      <alignment vertical="center"/>
    </xf>
    <xf numFmtId="0" fontId="13" fillId="0" borderId="0">
      <protection locked="0"/>
    </xf>
    <xf numFmtId="0" fontId="62" fillId="17" borderId="0" applyNumberFormat="0" applyBorder="0" applyAlignment="0" applyProtection="0">
      <alignment vertical="center"/>
    </xf>
    <xf numFmtId="0" fontId="13" fillId="0" borderId="0">
      <protection locked="0"/>
    </xf>
    <xf numFmtId="0" fontId="62" fillId="28" borderId="0" applyNumberFormat="0" applyBorder="0" applyAlignment="0" applyProtection="0">
      <alignment vertical="center"/>
    </xf>
    <xf numFmtId="0" fontId="13" fillId="0" borderId="0">
      <protection locked="0"/>
    </xf>
    <xf numFmtId="0" fontId="62" fillId="24" borderId="0" applyNumberFormat="0" applyBorder="0" applyAlignment="0" applyProtection="0">
      <alignment vertical="center"/>
    </xf>
    <xf numFmtId="37" fontId="74" fillId="0" borderId="0"/>
    <xf numFmtId="0" fontId="67" fillId="0" borderId="0"/>
    <xf numFmtId="9" fontId="63" fillId="0" borderId="0" applyFont="0" applyFill="0" applyBorder="0" applyAlignment="0" applyProtection="0"/>
    <xf numFmtId="0" fontId="20" fillId="0" borderId="1">
      <alignment horizontal="distributed" vertical="center" wrapText="1"/>
    </xf>
    <xf numFmtId="0" fontId="72" fillId="25" borderId="0" applyNumberFormat="0" applyBorder="0" applyAlignment="0" applyProtection="0">
      <alignment vertical="center"/>
    </xf>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63" fillId="0" borderId="0"/>
    <xf numFmtId="0" fontId="31" fillId="0" borderId="0"/>
    <xf numFmtId="0" fontId="31" fillId="0" borderId="0">
      <alignment vertical="center"/>
    </xf>
    <xf numFmtId="0" fontId="13" fillId="0" borderId="0">
      <protection locked="0"/>
    </xf>
    <xf numFmtId="0" fontId="13" fillId="0" borderId="0">
      <protection locked="0"/>
    </xf>
    <xf numFmtId="0" fontId="31" fillId="0" borderId="0"/>
    <xf numFmtId="0" fontId="13" fillId="0" borderId="0">
      <protection locked="0"/>
    </xf>
    <xf numFmtId="0" fontId="13" fillId="0" borderId="0">
      <protection locked="0"/>
    </xf>
    <xf numFmtId="0" fontId="13" fillId="0" borderId="0">
      <protection locked="0"/>
    </xf>
    <xf numFmtId="0" fontId="13" fillId="0" borderId="0">
      <protection locked="0"/>
    </xf>
    <xf numFmtId="0" fontId="13" fillId="0" borderId="0">
      <protection locked="0"/>
    </xf>
    <xf numFmtId="0" fontId="63" fillId="0" borderId="0"/>
    <xf numFmtId="0" fontId="45" fillId="0" borderId="0">
      <alignment vertical="center"/>
    </xf>
    <xf numFmtId="0" fontId="31" fillId="0" borderId="0"/>
    <xf numFmtId="0" fontId="67" fillId="0" borderId="0"/>
    <xf numFmtId="0" fontId="63" fillId="0" borderId="0" applyFont="0" applyFill="0" applyBorder="0" applyAlignment="0" applyProtection="0"/>
    <xf numFmtId="0" fontId="62" fillId="17" borderId="0" applyNumberFormat="0" applyBorder="0" applyAlignment="0" applyProtection="0">
      <alignment vertical="center"/>
    </xf>
    <xf numFmtId="4"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1" fontId="20" fillId="0" borderId="1">
      <alignment vertical="center"/>
      <protection locked="0"/>
    </xf>
    <xf numFmtId="0" fontId="73" fillId="0" borderId="0"/>
    <xf numFmtId="176" fontId="20" fillId="0" borderId="1">
      <alignment vertical="center"/>
      <protection locked="0"/>
    </xf>
    <xf numFmtId="0" fontId="63" fillId="0" borderId="0"/>
    <xf numFmtId="0" fontId="62" fillId="52" borderId="0" applyNumberFormat="0" applyBorder="0" applyAlignment="0" applyProtection="0">
      <alignment vertical="center"/>
    </xf>
    <xf numFmtId="0" fontId="62" fillId="51" borderId="0" applyNumberFormat="0" applyBorder="0" applyAlignment="0" applyProtection="0">
      <alignment vertical="center"/>
    </xf>
  </cellStyleXfs>
  <cellXfs count="330">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0" xfId="106" applyFont="1" applyFill="1" applyBorder="1" applyAlignment="1">
      <alignment horizontal="left" vertical="center"/>
    </xf>
    <xf numFmtId="49" fontId="3" fillId="0" borderId="0" xfId="104" applyNumberFormat="1" applyFont="1" applyFill="1" applyAlignment="1">
      <alignment horizontal="center" vertical="center"/>
    </xf>
    <xf numFmtId="0" fontId="4" fillId="0"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indent="2"/>
    </xf>
    <xf numFmtId="0" fontId="0" fillId="2" borderId="1" xfId="0" applyFill="1" applyBorder="1" applyAlignment="1">
      <alignment vertical="center"/>
    </xf>
    <xf numFmtId="0" fontId="6" fillId="0" borderId="1" xfId="0" applyFont="1" applyFill="1" applyBorder="1" applyAlignment="1">
      <alignment horizontal="left" vertical="center" wrapText="1" indent="4"/>
    </xf>
    <xf numFmtId="0" fontId="4" fillId="0" borderId="3" xfId="0" applyFont="1" applyFill="1" applyBorder="1" applyAlignment="1">
      <alignment horizontal="left" vertical="center" wrapText="1"/>
    </xf>
    <xf numFmtId="0" fontId="7" fillId="0" borderId="0" xfId="106" applyFont="1" applyFill="1" applyBorder="1" applyAlignment="1">
      <alignment horizontal="left" vertical="center"/>
    </xf>
    <xf numFmtId="0" fontId="8" fillId="0" borderId="0" xfId="106" applyFont="1" applyFill="1" applyBorder="1" applyAlignment="1">
      <alignment horizontal="left" vertical="center"/>
    </xf>
    <xf numFmtId="49" fontId="9" fillId="0" borderId="0" xfId="104"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shrinkToFit="1"/>
    </xf>
    <xf numFmtId="178" fontId="14" fillId="3" borderId="1" xfId="0" applyNumberFormat="1"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left" vertical="center" wrapText="1"/>
    </xf>
    <xf numFmtId="0" fontId="16" fillId="0" borderId="0" xfId="104" applyFont="1" applyFill="1" applyAlignment="1">
      <alignment horizontal="center" vertical="center"/>
    </xf>
    <xf numFmtId="179" fontId="7" fillId="0" borderId="0" xfId="104"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0" borderId="0" xfId="0" applyAlignment="1">
      <alignment vertical="center"/>
    </xf>
    <xf numFmtId="0" fontId="13" fillId="0" borderId="0" xfId="9" applyAlignment="1">
      <alignment vertical="center"/>
      <protection locked="0"/>
    </xf>
    <xf numFmtId="0" fontId="17" fillId="0" borderId="0" xfId="9" applyFont="1" applyAlignment="1">
      <alignment vertical="center"/>
      <protection locked="0"/>
    </xf>
    <xf numFmtId="0" fontId="3" fillId="0" borderId="0" xfId="9" applyFont="1" applyAlignment="1">
      <alignment horizontal="center" vertical="center"/>
      <protection locked="0"/>
    </xf>
    <xf numFmtId="0" fontId="0" fillId="0" borderId="0" xfId="0" applyBorder="1" applyAlignment="1">
      <alignment vertical="center"/>
    </xf>
    <xf numFmtId="0" fontId="2" fillId="0" borderId="0" xfId="9" applyFont="1" applyAlignment="1">
      <alignment vertical="center"/>
      <protection locked="0"/>
    </xf>
    <xf numFmtId="0" fontId="13" fillId="0" borderId="0" xfId="9" applyAlignment="1">
      <alignment horizontal="right" vertical="center"/>
      <protection locked="0"/>
    </xf>
    <xf numFmtId="0" fontId="18" fillId="0" borderId="1" xfId="9" applyFont="1" applyBorder="1" applyAlignment="1">
      <alignment horizontal="center" vertical="center"/>
      <protection locked="0"/>
    </xf>
    <xf numFmtId="181" fontId="19" fillId="0" borderId="1" xfId="0" applyNumberFormat="1" applyFont="1" applyBorder="1" applyAlignment="1">
      <alignment horizontal="center" vertical="center"/>
    </xf>
    <xf numFmtId="0" fontId="20" fillId="0" borderId="1" xfId="0" applyFont="1" applyBorder="1" applyAlignment="1">
      <alignment vertical="center"/>
    </xf>
    <xf numFmtId="178" fontId="20" fillId="2" borderId="1" xfId="0" applyNumberFormat="1" applyFont="1" applyFill="1" applyBorder="1" applyAlignment="1">
      <alignment horizontal="right" vertical="center"/>
    </xf>
    <xf numFmtId="178" fontId="0" fillId="0" borderId="0" xfId="0" applyNumberFormat="1" applyAlignment="1">
      <alignment vertical="center"/>
    </xf>
    <xf numFmtId="182" fontId="20" fillId="0" borderId="1" xfId="0" applyNumberFormat="1" applyFont="1" applyBorder="1" applyAlignment="1" applyProtection="1">
      <alignment horizontal="left" vertical="center"/>
      <protection locked="0"/>
    </xf>
    <xf numFmtId="178" fontId="20" fillId="2" borderId="1" xfId="0" applyNumberFormat="1" applyFont="1" applyFill="1" applyBorder="1" applyAlignment="1" applyProtection="1">
      <alignment horizontal="right" vertical="center"/>
      <protection locked="0"/>
    </xf>
    <xf numFmtId="0" fontId="0" fillId="0" borderId="1" xfId="0" applyBorder="1" applyAlignment="1">
      <alignment vertical="center"/>
    </xf>
    <xf numFmtId="178" fontId="0" fillId="2" borderId="1" xfId="0" applyNumberFormat="1" applyFill="1" applyBorder="1" applyAlignment="1">
      <alignment horizontal="right" vertical="center"/>
    </xf>
    <xf numFmtId="0" fontId="2" fillId="0" borderId="0" xfId="9" applyFont="1" applyAlignment="1">
      <alignment vertical="top"/>
      <protection locked="0"/>
    </xf>
    <xf numFmtId="0" fontId="21" fillId="0" borderId="0" xfId="9" applyFont="1" applyAlignment="1">
      <alignment horizontal="left" vertical="top" indent="1"/>
      <protection locked="0"/>
    </xf>
    <xf numFmtId="0" fontId="2" fillId="0" borderId="0" xfId="9" applyFont="1" applyAlignment="1">
      <alignment horizontal="left" vertical="top" indent="2"/>
      <protection locked="0"/>
    </xf>
    <xf numFmtId="0" fontId="21" fillId="0" borderId="0" xfId="9" applyFont="1" applyAlignment="1">
      <alignment vertical="top"/>
      <protection locked="0"/>
    </xf>
    <xf numFmtId="0" fontId="22" fillId="0" borderId="0" xfId="9" applyFont="1" applyAlignment="1">
      <alignment vertical="center"/>
      <protection locked="0"/>
    </xf>
    <xf numFmtId="49" fontId="2" fillId="0" borderId="0" xfId="9" applyNumberFormat="1" applyFont="1" applyAlignment="1">
      <alignment horizontal="left" vertical="top"/>
      <protection locked="0"/>
    </xf>
    <xf numFmtId="181" fontId="2" fillId="0" borderId="0" xfId="9" applyNumberFormat="1" applyFont="1" applyAlignment="1">
      <alignment vertical="top"/>
      <protection locked="0"/>
    </xf>
    <xf numFmtId="0" fontId="17" fillId="0" borderId="0" xfId="9" applyFont="1" applyAlignment="1">
      <alignment vertical="top"/>
      <protection locked="0"/>
    </xf>
    <xf numFmtId="49" fontId="17" fillId="0" borderId="0" xfId="98" applyNumberFormat="1" applyFont="1"/>
    <xf numFmtId="2" fontId="17" fillId="0" borderId="0" xfId="98" applyNumberFormat="1" applyFont="1"/>
    <xf numFmtId="180" fontId="17" fillId="0" borderId="0" xfId="9" applyNumberFormat="1" applyFont="1" applyAlignment="1">
      <alignment vertical="top"/>
      <protection locked="0"/>
    </xf>
    <xf numFmtId="0" fontId="2" fillId="0" borderId="0" xfId="106" applyFont="1" applyAlignment="1">
      <alignment horizontal="left" vertical="center"/>
    </xf>
    <xf numFmtId="0" fontId="3" fillId="0" borderId="0" xfId="9" applyFont="1" applyAlignment="1">
      <alignment horizontal="center" vertical="top"/>
      <protection locked="0"/>
    </xf>
    <xf numFmtId="0" fontId="23" fillId="0" borderId="0" xfId="9" applyFont="1" applyAlignment="1">
      <alignment horizontal="center" vertical="top"/>
      <protection locked="0"/>
    </xf>
    <xf numFmtId="180" fontId="23" fillId="0" borderId="0" xfId="9" applyNumberFormat="1" applyFont="1" applyAlignment="1">
      <alignment horizontal="center" vertical="top"/>
      <protection locked="0"/>
    </xf>
    <xf numFmtId="181" fontId="2" fillId="0" borderId="0" xfId="9" applyNumberFormat="1" applyFont="1" applyAlignment="1">
      <alignment horizontal="right" vertical="center"/>
      <protection locked="0"/>
    </xf>
    <xf numFmtId="49" fontId="18" fillId="0" borderId="1" xfId="9" applyNumberFormat="1" applyFont="1" applyBorder="1" applyAlignment="1">
      <alignment horizontal="center" vertical="center"/>
      <protection locked="0"/>
    </xf>
    <xf numFmtId="181" fontId="18" fillId="0" borderId="1" xfId="9" applyNumberFormat="1" applyFont="1" applyBorder="1" applyAlignment="1">
      <alignment horizontal="center" vertical="center"/>
      <protection locked="0"/>
    </xf>
    <xf numFmtId="0" fontId="2" fillId="0" borderId="0" xfId="98" applyFont="1" applyAlignment="1">
      <alignment vertical="center" wrapText="1"/>
    </xf>
    <xf numFmtId="0" fontId="24" fillId="0" borderId="1" xfId="95" applyFont="1" applyFill="1" applyBorder="1" applyAlignment="1">
      <alignment horizontal="left" vertical="center"/>
    </xf>
    <xf numFmtId="180" fontId="24" fillId="0" borderId="1" xfId="95" applyNumberFormat="1" applyFont="1" applyFill="1" applyBorder="1" applyAlignment="1">
      <alignment horizontal="right" vertical="center"/>
    </xf>
    <xf numFmtId="182" fontId="21" fillId="0" borderId="0" xfId="9" applyNumberFormat="1" applyFont="1" applyAlignment="1">
      <alignment horizontal="left" vertical="top" indent="1"/>
      <protection locked="0"/>
    </xf>
    <xf numFmtId="49" fontId="21" fillId="0" borderId="0" xfId="98" applyNumberFormat="1" applyFont="1" applyAlignment="1">
      <alignment horizontal="left" indent="1"/>
    </xf>
    <xf numFmtId="0" fontId="20" fillId="0" borderId="1" xfId="95" applyFont="1" applyFill="1" applyBorder="1" applyAlignment="1">
      <alignment horizontal="left" vertical="center"/>
    </xf>
    <xf numFmtId="180" fontId="20" fillId="0" borderId="1" xfId="95" applyNumberFormat="1" applyFont="1" applyFill="1" applyBorder="1" applyAlignment="1">
      <alignment horizontal="right" vertical="center"/>
    </xf>
    <xf numFmtId="182" fontId="2" fillId="0" borderId="0" xfId="9" applyNumberFormat="1" applyFont="1" applyAlignment="1">
      <alignment horizontal="left" vertical="top" indent="2"/>
      <protection locked="0"/>
    </xf>
    <xf numFmtId="49" fontId="2" fillId="0" borderId="0" xfId="98" applyNumberFormat="1" applyFont="1" applyAlignment="1">
      <alignment horizontal="left" indent="2"/>
    </xf>
    <xf numFmtId="177" fontId="2" fillId="0" borderId="0" xfId="9" applyNumberFormat="1" applyFont="1" applyAlignment="1">
      <alignment vertical="top"/>
      <protection locked="0"/>
    </xf>
    <xf numFmtId="49" fontId="2" fillId="0" borderId="0" xfId="98" applyNumberFormat="1" applyFont="1"/>
    <xf numFmtId="182" fontId="2" fillId="0" borderId="0" xfId="9" applyNumberFormat="1" applyFont="1" applyAlignment="1">
      <alignment vertical="top"/>
      <protection locked="0"/>
    </xf>
    <xf numFmtId="182" fontId="21" fillId="0" borderId="0" xfId="9" applyNumberFormat="1" applyFont="1" applyAlignment="1">
      <alignment vertical="top"/>
      <protection locked="0"/>
    </xf>
    <xf numFmtId="49" fontId="21" fillId="0" borderId="0" xfId="98" applyNumberFormat="1" applyFont="1"/>
    <xf numFmtId="0" fontId="21" fillId="0" borderId="0" xfId="98" applyFont="1" applyAlignment="1">
      <alignment vertical="center" wrapText="1"/>
    </xf>
    <xf numFmtId="0" fontId="19" fillId="0" borderId="6" xfId="9" applyFont="1" applyBorder="1" applyAlignment="1">
      <alignment horizontal="center" vertical="center"/>
      <protection locked="0"/>
    </xf>
    <xf numFmtId="0" fontId="19" fillId="0" borderId="7" xfId="9" applyFont="1" applyBorder="1" applyAlignment="1">
      <alignment horizontal="center" vertical="center"/>
      <protection locked="0"/>
    </xf>
    <xf numFmtId="180" fontId="19" fillId="0" borderId="1" xfId="95" applyNumberFormat="1" applyFont="1" applyBorder="1">
      <alignment vertical="center"/>
    </xf>
    <xf numFmtId="49" fontId="22" fillId="0" borderId="0" xfId="98" applyNumberFormat="1" applyFont="1" applyAlignment="1">
      <alignment vertical="center"/>
    </xf>
    <xf numFmtId="180" fontId="2" fillId="0" borderId="0" xfId="9" applyNumberFormat="1" applyFont="1" applyAlignment="1">
      <alignment vertical="top"/>
      <protection locked="0"/>
    </xf>
    <xf numFmtId="0" fontId="2" fillId="0" borderId="0" xfId="98" applyFont="1" applyAlignment="1">
      <alignment horizontal="center" vertical="center" wrapText="1"/>
    </xf>
    <xf numFmtId="2" fontId="21" fillId="0" borderId="0" xfId="98" applyNumberFormat="1" applyFont="1" applyAlignment="1">
      <alignment horizontal="left" indent="1"/>
    </xf>
    <xf numFmtId="180" fontId="21" fillId="0" borderId="0" xfId="9" applyNumberFormat="1" applyFont="1" applyAlignment="1">
      <alignment horizontal="left" vertical="top" indent="1"/>
      <protection locked="0"/>
    </xf>
    <xf numFmtId="2" fontId="2" fillId="0" borderId="0" xfId="98" applyNumberFormat="1" applyFont="1" applyAlignment="1">
      <alignment horizontal="left" indent="2"/>
    </xf>
    <xf numFmtId="180" fontId="2" fillId="0" borderId="0" xfId="9" applyNumberFormat="1" applyFont="1" applyAlignment="1">
      <alignment horizontal="left" vertical="top" indent="2"/>
      <protection locked="0"/>
    </xf>
    <xf numFmtId="2" fontId="2" fillId="0" borderId="0" xfId="98" applyNumberFormat="1" applyFont="1"/>
    <xf numFmtId="2" fontId="21" fillId="0" borderId="0" xfId="98" applyNumberFormat="1" applyFont="1"/>
    <xf numFmtId="180" fontId="21" fillId="0" borderId="0" xfId="9" applyNumberFormat="1" applyFont="1" applyAlignment="1">
      <alignment vertical="top"/>
      <protection locked="0"/>
    </xf>
    <xf numFmtId="0" fontId="21" fillId="0" borderId="0" xfId="98" applyFont="1" applyAlignment="1">
      <alignment horizontal="center" vertical="center" wrapText="1"/>
    </xf>
    <xf numFmtId="2" fontId="22" fillId="0" borderId="0" xfId="98" applyNumberFormat="1" applyFont="1" applyAlignment="1">
      <alignment vertical="center"/>
    </xf>
    <xf numFmtId="180" fontId="22" fillId="0" borderId="0" xfId="9" applyNumberFormat="1" applyFont="1" applyAlignment="1">
      <alignment vertical="center"/>
      <protection locked="0"/>
    </xf>
    <xf numFmtId="49" fontId="21" fillId="0" borderId="0" xfId="98" applyNumberFormat="1" applyFont="1" applyAlignment="1" applyProtection="1">
      <alignment horizontal="left" vertical="center" indent="1"/>
      <protection locked="0"/>
    </xf>
    <xf numFmtId="2" fontId="21" fillId="0" borderId="0" xfId="98" applyNumberFormat="1" applyFont="1" applyAlignment="1" applyProtection="1">
      <alignment horizontal="left" vertical="center" indent="1"/>
      <protection locked="0"/>
    </xf>
    <xf numFmtId="49" fontId="2" fillId="0" borderId="0" xfId="98" applyNumberFormat="1" applyFont="1" applyAlignment="1" applyProtection="1">
      <alignment horizontal="left" vertical="center" indent="2"/>
      <protection locked="0"/>
    </xf>
    <xf numFmtId="2" fontId="2" fillId="0" borderId="0" xfId="98" applyNumberFormat="1" applyFont="1" applyAlignment="1" applyProtection="1">
      <alignment horizontal="left" vertical="center" indent="2"/>
      <protection locked="0"/>
    </xf>
    <xf numFmtId="49" fontId="2" fillId="0" borderId="0" xfId="98" applyNumberFormat="1" applyFont="1" applyAlignment="1" applyProtection="1">
      <alignment vertical="center"/>
      <protection locked="0"/>
    </xf>
    <xf numFmtId="2" fontId="2" fillId="0" borderId="0" xfId="98" applyNumberFormat="1" applyFont="1" applyAlignment="1" applyProtection="1">
      <alignment vertical="center"/>
      <protection locked="0"/>
    </xf>
    <xf numFmtId="49" fontId="21" fillId="0" borderId="0" xfId="98" applyNumberFormat="1" applyFont="1" applyAlignment="1" applyProtection="1">
      <alignment vertical="center"/>
      <protection locked="0"/>
    </xf>
    <xf numFmtId="2" fontId="21" fillId="0" borderId="0" xfId="98" applyNumberFormat="1" applyFont="1" applyAlignment="1" applyProtection="1">
      <alignment vertical="center"/>
      <protection locked="0"/>
    </xf>
    <xf numFmtId="182" fontId="21" fillId="0" borderId="1" xfId="9" applyNumberFormat="1" applyFont="1" applyBorder="1" applyAlignment="1">
      <alignment vertical="center"/>
      <protection locked="0"/>
    </xf>
    <xf numFmtId="182" fontId="22" fillId="0" borderId="0" xfId="9" applyNumberFormat="1" applyFont="1" applyAlignment="1">
      <alignment vertical="center"/>
      <protection locked="0"/>
    </xf>
    <xf numFmtId="182" fontId="17" fillId="0" borderId="0" xfId="9" applyNumberFormat="1" applyFont="1" applyAlignment="1">
      <alignment vertical="top"/>
      <protection locked="0"/>
    </xf>
    <xf numFmtId="0" fontId="2" fillId="0" borderId="0" xfId="98" applyFont="1" applyAlignment="1">
      <alignment vertical="center"/>
    </xf>
    <xf numFmtId="0" fontId="21" fillId="0" borderId="0" xfId="98" applyFont="1" applyAlignment="1">
      <alignment vertical="center"/>
    </xf>
    <xf numFmtId="49" fontId="21" fillId="0" borderId="0" xfId="98" applyNumberFormat="1" applyFont="1" applyAlignment="1">
      <alignment horizontal="left" vertical="center" indent="1"/>
    </xf>
    <xf numFmtId="0" fontId="2" fillId="0" borderId="0" xfId="98" applyFont="1" applyAlignment="1">
      <alignment horizontal="left" vertical="center" indent="2"/>
    </xf>
    <xf numFmtId="0" fontId="25" fillId="0" borderId="0" xfId="98" applyFont="1" applyAlignment="1">
      <alignment vertical="center"/>
    </xf>
    <xf numFmtId="180" fontId="25" fillId="0" borderId="0" xfId="98" applyNumberFormat="1" applyFont="1" applyAlignment="1">
      <alignment vertical="center"/>
    </xf>
    <xf numFmtId="0" fontId="3" fillId="0" borderId="0" xfId="98" applyFont="1" applyAlignment="1">
      <alignment horizontal="center" vertical="center"/>
    </xf>
    <xf numFmtId="0" fontId="23" fillId="0" borderId="0" xfId="98" applyFont="1" applyAlignment="1">
      <alignment horizontal="center" vertical="center"/>
    </xf>
    <xf numFmtId="180" fontId="26" fillId="0" borderId="0" xfId="98" applyNumberFormat="1" applyFont="1" applyAlignment="1">
      <alignment horizontal="right" vertical="center"/>
    </xf>
    <xf numFmtId="0" fontId="21" fillId="0" borderId="1" xfId="98" applyFont="1" applyBorder="1" applyAlignment="1">
      <alignment horizontal="center" vertical="center"/>
    </xf>
    <xf numFmtId="180" fontId="21" fillId="0" borderId="1" xfId="98" applyNumberFormat="1" applyFont="1" applyBorder="1" applyAlignment="1">
      <alignment horizontal="center" vertical="center"/>
    </xf>
    <xf numFmtId="0" fontId="24" fillId="0" borderId="1" xfId="95" applyFont="1" applyBorder="1" applyAlignment="1">
      <alignment horizontal="left" vertical="center"/>
    </xf>
    <xf numFmtId="180" fontId="24" fillId="0" borderId="1" xfId="95" applyNumberFormat="1" applyFont="1" applyBorder="1" applyAlignment="1">
      <alignment horizontal="right" vertical="center"/>
    </xf>
    <xf numFmtId="0" fontId="20" fillId="0" borderId="1" xfId="95" applyFont="1" applyBorder="1" applyAlignment="1">
      <alignment horizontal="left" vertical="center"/>
    </xf>
    <xf numFmtId="180" fontId="20" fillId="0" borderId="1" xfId="95" applyNumberFormat="1" applyFont="1" applyBorder="1">
      <alignment vertical="center"/>
    </xf>
    <xf numFmtId="180" fontId="2" fillId="0" borderId="0" xfId="98" applyNumberFormat="1" applyFont="1" applyAlignment="1">
      <alignment horizontal="left" vertical="center" indent="2"/>
    </xf>
    <xf numFmtId="180" fontId="20" fillId="0" borderId="1" xfId="95" applyNumberFormat="1" applyFont="1" applyBorder="1" applyAlignment="1">
      <alignment horizontal="right" vertical="center"/>
    </xf>
    <xf numFmtId="180" fontId="2" fillId="0" borderId="0" xfId="98" applyNumberFormat="1" applyFont="1" applyAlignment="1">
      <alignment vertical="center"/>
    </xf>
    <xf numFmtId="0" fontId="20" fillId="0" borderId="1" xfId="95" applyFont="1" applyBorder="1">
      <alignment vertical="center"/>
    </xf>
    <xf numFmtId="0" fontId="19" fillId="0" borderId="6" xfId="95" applyFont="1" applyBorder="1" applyAlignment="1">
      <alignment horizontal="center" vertical="center"/>
    </xf>
    <xf numFmtId="0" fontId="19" fillId="0" borderId="7" xfId="95" applyFont="1" applyBorder="1" applyAlignment="1">
      <alignment horizontal="center" vertical="center"/>
    </xf>
    <xf numFmtId="180" fontId="19" fillId="0" borderId="1" xfId="95" applyNumberFormat="1" applyFont="1" applyBorder="1" applyAlignment="1">
      <alignment horizontal="right" vertical="center"/>
    </xf>
    <xf numFmtId="0" fontId="2" fillId="0" borderId="0" xfId="104" applyFont="1" applyAlignment="1">
      <alignment wrapText="1"/>
    </xf>
    <xf numFmtId="0" fontId="27" fillId="0" borderId="0" xfId="104" applyFont="1" applyAlignment="1">
      <alignment horizontal="center" vertical="center" wrapText="1"/>
    </xf>
    <xf numFmtId="0" fontId="21" fillId="0" borderId="0" xfId="104" applyFont="1" applyAlignment="1">
      <alignment wrapText="1"/>
    </xf>
    <xf numFmtId="0" fontId="25" fillId="0" borderId="0" xfId="104" applyFont="1" applyAlignment="1">
      <alignment wrapText="1"/>
    </xf>
    <xf numFmtId="0" fontId="2" fillId="0" borderId="0" xfId="106" applyFont="1" applyAlignment="1">
      <alignment horizontal="left" vertical="center" wrapText="1"/>
    </xf>
    <xf numFmtId="0" fontId="28" fillId="0" borderId="0" xfId="106" applyFont="1" applyAlignment="1">
      <alignment horizontal="left" vertical="center" wrapText="1"/>
    </xf>
    <xf numFmtId="49" fontId="3" fillId="0" borderId="0" xfId="104" applyNumberFormat="1" applyFont="1" applyAlignment="1">
      <alignment horizontal="centerContinuous" vertical="center" wrapText="1"/>
    </xf>
    <xf numFmtId="49" fontId="23" fillId="0" borderId="0" xfId="104" applyNumberFormat="1" applyFont="1" applyAlignment="1">
      <alignment horizontal="centerContinuous" vertical="center" wrapText="1"/>
    </xf>
    <xf numFmtId="0" fontId="21" fillId="0" borderId="0" xfId="104" applyFont="1" applyAlignment="1">
      <alignment horizontal="center" wrapText="1"/>
    </xf>
    <xf numFmtId="180" fontId="26" fillId="0" borderId="0" xfId="9" applyNumberFormat="1" applyFont="1" applyAlignment="1">
      <alignment horizontal="right" vertical="center"/>
      <protection locked="0"/>
    </xf>
    <xf numFmtId="0" fontId="27" fillId="0" borderId="1" xfId="104" applyFont="1" applyBorder="1" applyAlignment="1">
      <alignment horizontal="center" vertical="center" wrapText="1"/>
    </xf>
    <xf numFmtId="1" fontId="27" fillId="0" borderId="1" xfId="104" applyNumberFormat="1" applyFont="1" applyBorder="1" applyAlignment="1" applyProtection="1">
      <alignment horizontal="center" vertical="center" wrapText="1"/>
      <protection locked="0"/>
    </xf>
    <xf numFmtId="0" fontId="0" fillId="0" borderId="1" xfId="0" applyBorder="1" applyAlignment="1">
      <alignment vertical="center" wrapText="1"/>
    </xf>
    <xf numFmtId="1" fontId="29" fillId="0" borderId="1" xfId="104" applyNumberFormat="1" applyFont="1" applyBorder="1" applyAlignment="1" applyProtection="1">
      <alignment vertical="center" wrapText="1"/>
      <protection locked="0"/>
    </xf>
    <xf numFmtId="0" fontId="30" fillId="0" borderId="1" xfId="104" applyFont="1" applyBorder="1" applyAlignment="1">
      <alignment horizontal="center" vertical="center" wrapText="1"/>
    </xf>
    <xf numFmtId="181" fontId="21" fillId="0" borderId="1" xfId="9" applyNumberFormat="1" applyFont="1" applyBorder="1" applyAlignment="1">
      <alignment vertical="center"/>
      <protection locked="0"/>
    </xf>
    <xf numFmtId="0" fontId="31" fillId="0" borderId="0" xfId="104" applyFont="1" applyAlignment="1">
      <alignment vertical="center" wrapText="1"/>
    </xf>
    <xf numFmtId="0" fontId="32" fillId="0" borderId="0" xfId="9" applyFont="1" applyAlignment="1">
      <alignment vertical="top"/>
      <protection locked="0"/>
    </xf>
    <xf numFmtId="0" fontId="3" fillId="0" borderId="0" xfId="9" applyFont="1" applyAlignment="1">
      <alignment horizontal="center" vertical="center" wrapText="1"/>
      <protection locked="0"/>
    </xf>
    <xf numFmtId="0" fontId="23" fillId="0" borderId="0" xfId="9" applyFont="1" applyAlignment="1">
      <alignment horizontal="center" vertical="center"/>
      <protection locked="0"/>
    </xf>
    <xf numFmtId="49" fontId="27" fillId="0" borderId="1" xfId="9" applyNumberFormat="1" applyFont="1" applyBorder="1" applyAlignment="1">
      <alignment horizontal="center" vertical="center"/>
      <protection locked="0"/>
    </xf>
    <xf numFmtId="0" fontId="32" fillId="0" borderId="0" xfId="98" applyFont="1" applyAlignment="1">
      <alignment vertical="center" wrapText="1"/>
    </xf>
    <xf numFmtId="49" fontId="33" fillId="0" borderId="1" xfId="9" applyNumberFormat="1" applyFont="1" applyBorder="1" applyAlignment="1">
      <alignment horizontal="center" vertical="center"/>
      <protection locked="0"/>
    </xf>
    <xf numFmtId="181" fontId="2" fillId="0" borderId="1" xfId="9" applyNumberFormat="1" applyFont="1" applyBorder="1" applyAlignment="1">
      <alignment horizontal="right" vertical="center"/>
      <protection locked="0"/>
    </xf>
    <xf numFmtId="181" fontId="17" fillId="0" borderId="0" xfId="9" applyNumberFormat="1" applyFont="1" applyAlignment="1">
      <alignment vertical="top"/>
      <protection locked="0"/>
    </xf>
    <xf numFmtId="49" fontId="30" fillId="0" borderId="1" xfId="9" applyNumberFormat="1" applyFont="1" applyBorder="1" applyAlignment="1">
      <alignment horizontal="center" vertical="center"/>
      <protection locked="0"/>
    </xf>
    <xf numFmtId="181" fontId="21" fillId="0" borderId="1" xfId="9" applyNumberFormat="1" applyFont="1" applyBorder="1" applyAlignment="1">
      <alignment horizontal="right" vertical="center"/>
      <protection locked="0"/>
    </xf>
    <xf numFmtId="49" fontId="20" fillId="0" borderId="0" xfId="9" applyNumberFormat="1" applyFont="1" applyAlignment="1">
      <alignment horizontal="left" vertical="center"/>
      <protection locked="0"/>
    </xf>
    <xf numFmtId="180" fontId="32" fillId="0" borderId="0" xfId="9" applyNumberFormat="1" applyFont="1" applyAlignment="1">
      <alignment vertical="top"/>
      <protection locked="0"/>
    </xf>
    <xf numFmtId="0" fontId="32" fillId="0" borderId="0" xfId="98" applyFont="1" applyAlignment="1">
      <alignment horizontal="center" vertical="center" wrapText="1"/>
    </xf>
    <xf numFmtId="49" fontId="17" fillId="0" borderId="0" xfId="98" applyNumberFormat="1" applyFont="1" applyAlignment="1" applyProtection="1">
      <alignment vertical="center"/>
      <protection locked="0"/>
    </xf>
    <xf numFmtId="2" fontId="17" fillId="0" borderId="0" xfId="98" applyNumberFormat="1" applyFont="1" applyAlignment="1" applyProtection="1">
      <alignment vertical="center"/>
      <protection locked="0"/>
    </xf>
    <xf numFmtId="180" fontId="23" fillId="0" borderId="0" xfId="9" applyNumberFormat="1" applyFont="1" applyAlignment="1">
      <alignment horizontal="center" vertical="center"/>
      <protection locked="0"/>
    </xf>
    <xf numFmtId="181" fontId="26" fillId="0" borderId="0" xfId="9" applyNumberFormat="1" applyFont="1" applyAlignment="1">
      <alignment horizontal="right" vertical="center"/>
      <protection locked="0"/>
    </xf>
    <xf numFmtId="49" fontId="21" fillId="0" borderId="1" xfId="9" applyNumberFormat="1" applyFont="1" applyBorder="1" applyAlignment="1">
      <alignment horizontal="center" vertical="center"/>
      <protection locked="0"/>
    </xf>
    <xf numFmtId="0" fontId="21" fillId="0" borderId="1" xfId="9" applyFont="1" applyBorder="1" applyAlignment="1">
      <alignment horizontal="center" vertical="center"/>
      <protection locked="0"/>
    </xf>
    <xf numFmtId="181" fontId="21" fillId="0" borderId="1" xfId="9" applyNumberFormat="1" applyFont="1" applyBorder="1" applyAlignment="1">
      <alignment horizontal="center" vertical="center"/>
      <protection locked="0"/>
    </xf>
    <xf numFmtId="0" fontId="17" fillId="0" borderId="0" xfId="98" applyFont="1" applyAlignment="1">
      <alignment vertical="center" wrapText="1"/>
    </xf>
    <xf numFmtId="49" fontId="21" fillId="0" borderId="1" xfId="9" applyNumberFormat="1" applyFont="1" applyBorder="1" applyAlignment="1">
      <alignment horizontal="left" vertical="center"/>
      <protection locked="0"/>
    </xf>
    <xf numFmtId="0" fontId="24" fillId="0" borderId="1" xfId="9" applyFont="1" applyBorder="1" applyAlignment="1">
      <alignment horizontal="left" vertical="center"/>
      <protection locked="0"/>
    </xf>
    <xf numFmtId="0" fontId="30" fillId="0" borderId="6" xfId="9" applyFont="1" applyBorder="1" applyAlignment="1">
      <alignment horizontal="center" vertical="center"/>
      <protection locked="0"/>
    </xf>
    <xf numFmtId="0" fontId="21" fillId="0" borderId="7" xfId="9" applyFont="1" applyBorder="1" applyAlignment="1">
      <alignment horizontal="center" vertical="center"/>
      <protection locked="0"/>
    </xf>
    <xf numFmtId="0" fontId="31" fillId="0" borderId="0" xfId="98" applyAlignment="1">
      <alignment horizontal="left" vertical="center"/>
    </xf>
    <xf numFmtId="0" fontId="17" fillId="0" borderId="0" xfId="98" applyFont="1" applyAlignment="1">
      <alignment horizontal="center" vertical="center" wrapText="1"/>
    </xf>
    <xf numFmtId="49" fontId="30" fillId="0" borderId="1" xfId="9" applyNumberFormat="1" applyFont="1" applyBorder="1" applyAlignment="1">
      <alignment horizontal="left" vertical="center"/>
      <protection locked="0"/>
    </xf>
    <xf numFmtId="181" fontId="34" fillId="0" borderId="1" xfId="9" applyNumberFormat="1" applyFont="1" applyBorder="1" applyAlignment="1">
      <alignment horizontal="right" vertical="center"/>
      <protection locked="0"/>
    </xf>
    <xf numFmtId="49" fontId="2" fillId="0" borderId="0" xfId="98" applyNumberFormat="1" applyFont="1" applyAlignment="1">
      <alignment horizontal="left"/>
    </xf>
    <xf numFmtId="49" fontId="33" fillId="0" borderId="1" xfId="9" applyNumberFormat="1" applyFont="1" applyBorder="1" applyAlignment="1">
      <alignment horizontal="left" vertical="center" indent="1"/>
      <protection locked="0"/>
    </xf>
    <xf numFmtId="181" fontId="2" fillId="0" borderId="1" xfId="98" applyNumberFormat="1" applyFont="1" applyBorder="1" applyAlignment="1">
      <alignment horizontal="right" vertical="center" indent="1"/>
    </xf>
    <xf numFmtId="181" fontId="2" fillId="0" borderId="1" xfId="9" applyNumberFormat="1" applyFont="1" applyBorder="1" applyAlignment="1">
      <alignment vertical="center"/>
      <protection locked="0"/>
    </xf>
    <xf numFmtId="49" fontId="2" fillId="0" borderId="0" xfId="98" applyNumberFormat="1" applyFont="1" applyAlignment="1" applyProtection="1">
      <alignment horizontal="left" vertical="center"/>
      <protection locked="0"/>
    </xf>
    <xf numFmtId="0" fontId="27" fillId="0" borderId="0" xfId="98" applyFont="1" applyAlignment="1">
      <alignment vertical="center"/>
    </xf>
    <xf numFmtId="49" fontId="2" fillId="0" borderId="0" xfId="98" applyNumberFormat="1" applyFont="1" applyAlignment="1">
      <alignment horizontal="left" vertical="center" indent="1"/>
    </xf>
    <xf numFmtId="181" fontId="25" fillId="0" borderId="0" xfId="98" applyNumberFormat="1" applyFont="1" applyAlignment="1">
      <alignment vertical="center"/>
    </xf>
    <xf numFmtId="181" fontId="17" fillId="0" borderId="0" xfId="98" applyNumberFormat="1" applyFont="1" applyAlignment="1">
      <alignment horizontal="right" vertical="center"/>
    </xf>
    <xf numFmtId="0" fontId="27" fillId="0" borderId="1" xfId="98" applyFont="1" applyBorder="1" applyAlignment="1">
      <alignment horizontal="center" vertical="center"/>
    </xf>
    <xf numFmtId="181" fontId="27" fillId="0" borderId="1" xfId="98" applyNumberFormat="1" applyFont="1" applyBorder="1" applyAlignment="1">
      <alignment horizontal="center" vertical="center"/>
    </xf>
    <xf numFmtId="49" fontId="33" fillId="0" borderId="1" xfId="98" applyNumberFormat="1" applyFont="1" applyBorder="1" applyAlignment="1">
      <alignment horizontal="left" vertical="center"/>
    </xf>
    <xf numFmtId="181" fontId="2" fillId="0" borderId="1" xfId="98" applyNumberFormat="1" applyFont="1" applyBorder="1" applyAlignment="1">
      <alignment horizontal="left" vertical="center" indent="1"/>
    </xf>
    <xf numFmtId="49" fontId="33" fillId="0" borderId="1" xfId="98" applyNumberFormat="1" applyFont="1" applyBorder="1" applyAlignment="1">
      <alignment horizontal="left" vertical="center" indent="1"/>
    </xf>
    <xf numFmtId="0" fontId="30" fillId="0" borderId="1" xfId="98" applyFont="1" applyBorder="1" applyAlignment="1">
      <alignment horizontal="center" vertical="center"/>
    </xf>
    <xf numFmtId="181" fontId="21" fillId="0" borderId="1" xfId="98" applyNumberFormat="1" applyFont="1" applyBorder="1" applyAlignment="1">
      <alignment horizontal="right" vertical="center"/>
    </xf>
    <xf numFmtId="0" fontId="31" fillId="0" borderId="0" xfId="98" applyAlignment="1">
      <alignment vertical="center"/>
    </xf>
    <xf numFmtId="0" fontId="2" fillId="0" borderId="0" xfId="104" applyFont="1" applyAlignment="1">
      <alignment vertical="center" wrapText="1"/>
    </xf>
    <xf numFmtId="0" fontId="12" fillId="0" borderId="0" xfId="104" applyFont="1" applyAlignment="1">
      <alignment horizontal="center" vertical="center" wrapText="1"/>
    </xf>
    <xf numFmtId="0" fontId="22" fillId="0" borderId="0" xfId="104" applyFont="1" applyAlignment="1">
      <alignment horizontal="center" vertical="center" wrapText="1"/>
    </xf>
    <xf numFmtId="181" fontId="25" fillId="0" borderId="0" xfId="104" applyNumberFormat="1" applyFont="1" applyAlignment="1">
      <alignment horizontal="right" wrapText="1"/>
    </xf>
    <xf numFmtId="181" fontId="28" fillId="0" borderId="0" xfId="106" applyNumberFormat="1" applyFont="1" applyAlignment="1">
      <alignment horizontal="right" vertical="center" wrapText="1"/>
    </xf>
    <xf numFmtId="49" fontId="3" fillId="0" borderId="0" xfId="104" applyNumberFormat="1" applyFont="1" applyAlignment="1">
      <alignment horizontal="center" vertical="center" wrapText="1"/>
    </xf>
    <xf numFmtId="0" fontId="21" fillId="0" borderId="0" xfId="104" applyFont="1" applyAlignment="1">
      <alignment horizontal="center" vertical="center" wrapText="1"/>
    </xf>
    <xf numFmtId="0" fontId="12" fillId="0" borderId="1" xfId="104" applyFont="1" applyBorder="1" applyAlignment="1">
      <alignment horizontal="center" vertical="center" wrapText="1"/>
    </xf>
    <xf numFmtId="181" fontId="12" fillId="0" borderId="1" xfId="104" applyNumberFormat="1" applyFont="1" applyBorder="1" applyAlignment="1" applyProtection="1">
      <alignment horizontal="center" vertical="center" wrapText="1"/>
      <protection locked="0"/>
    </xf>
    <xf numFmtId="0" fontId="0" fillId="0" borderId="1" xfId="0" applyBorder="1" applyAlignment="1">
      <alignment vertical="center" shrinkToFit="1"/>
    </xf>
    <xf numFmtId="181" fontId="25" fillId="0" borderId="1" xfId="104" applyNumberFormat="1" applyFont="1" applyBorder="1" applyAlignment="1">
      <alignment horizontal="right" wrapText="1"/>
    </xf>
    <xf numFmtId="0" fontId="19" fillId="0" borderId="1" xfId="104" applyFont="1" applyBorder="1" applyAlignment="1">
      <alignment horizontal="center" vertical="center" wrapText="1"/>
    </xf>
    <xf numFmtId="181" fontId="22" fillId="0" borderId="1" xfId="104" applyNumberFormat="1" applyFont="1" applyBorder="1" applyAlignment="1">
      <alignment horizontal="right" vertical="center" wrapText="1"/>
    </xf>
    <xf numFmtId="49" fontId="2" fillId="0" borderId="0" xfId="9" applyNumberFormat="1" applyFont="1" applyAlignment="1">
      <alignment horizontal="left" vertical="center"/>
      <protection locked="0"/>
    </xf>
    <xf numFmtId="180" fontId="17" fillId="0" borderId="0" xfId="9" applyNumberFormat="1" applyFont="1" applyAlignment="1">
      <alignment horizontal="right" vertical="center"/>
      <protection locked="0"/>
    </xf>
    <xf numFmtId="180" fontId="17" fillId="0" borderId="0" xfId="9" applyNumberFormat="1" applyFont="1" applyAlignment="1">
      <alignment vertical="center"/>
      <protection locked="0"/>
    </xf>
    <xf numFmtId="182" fontId="2" fillId="0" borderId="1" xfId="9" applyNumberFormat="1" applyFont="1" applyBorder="1" applyAlignment="1">
      <alignment vertical="center"/>
      <protection locked="0"/>
    </xf>
    <xf numFmtId="0" fontId="29" fillId="0" borderId="0" xfId="9" applyFont="1" applyAlignment="1">
      <alignment vertical="center"/>
      <protection locked="0"/>
    </xf>
    <xf numFmtId="49" fontId="21" fillId="0" borderId="0" xfId="9" applyNumberFormat="1" applyFont="1" applyAlignment="1">
      <alignment horizontal="left" vertical="center"/>
      <protection locked="0"/>
    </xf>
    <xf numFmtId="0" fontId="21" fillId="0" borderId="0" xfId="9" applyFont="1" applyAlignment="1">
      <alignment vertical="center"/>
      <protection locked="0"/>
    </xf>
    <xf numFmtId="0" fontId="32" fillId="0" borderId="0" xfId="9" applyFont="1" applyAlignment="1">
      <alignment vertical="center"/>
      <protection locked="0"/>
    </xf>
    <xf numFmtId="181" fontId="2" fillId="0" borderId="0" xfId="9" applyNumberFormat="1" applyFont="1" applyAlignment="1">
      <alignment vertical="center"/>
      <protection locked="0"/>
    </xf>
    <xf numFmtId="181" fontId="17" fillId="0" borderId="0" xfId="9" applyNumberFormat="1" applyFont="1" applyAlignment="1">
      <alignment horizontal="right" vertical="center"/>
      <protection locked="0"/>
    </xf>
    <xf numFmtId="0" fontId="27" fillId="0" borderId="1" xfId="9" applyFont="1" applyBorder="1" applyAlignment="1">
      <alignment horizontal="center" vertical="center"/>
      <protection locked="0"/>
    </xf>
    <xf numFmtId="181" fontId="27" fillId="0" borderId="1" xfId="9" applyNumberFormat="1" applyFont="1" applyBorder="1" applyAlignment="1">
      <alignment horizontal="center" vertical="center"/>
      <protection locked="0"/>
    </xf>
    <xf numFmtId="49" fontId="12" fillId="0" borderId="1" xfId="0" applyNumberFormat="1" applyFont="1" applyBorder="1" applyAlignment="1">
      <alignment vertical="center"/>
    </xf>
    <xf numFmtId="0" fontId="12" fillId="0" borderId="1" xfId="0" applyFont="1" applyBorder="1" applyAlignment="1">
      <alignment vertical="center"/>
    </xf>
    <xf numFmtId="2" fontId="12" fillId="0" borderId="1" xfId="0" applyNumberFormat="1" applyFont="1" applyBorder="1" applyAlignment="1">
      <alignment vertical="center"/>
    </xf>
    <xf numFmtId="49" fontId="0" fillId="0" borderId="1" xfId="0" applyNumberFormat="1" applyFont="1" applyBorder="1" applyAlignment="1">
      <alignment vertical="center"/>
    </xf>
    <xf numFmtId="0" fontId="0" fillId="0" borderId="1" xfId="0" applyFont="1" applyBorder="1" applyAlignment="1">
      <alignment vertical="center"/>
    </xf>
    <xf numFmtId="2" fontId="0" fillId="0" borderId="1" xfId="0" applyNumberFormat="1" applyFont="1" applyBorder="1" applyAlignment="1">
      <alignment vertical="center"/>
    </xf>
    <xf numFmtId="0" fontId="12" fillId="0" borderId="1" xfId="0" applyFont="1" applyBorder="1" applyAlignment="1">
      <alignment horizontal="left" vertical="center"/>
    </xf>
    <xf numFmtId="49" fontId="31" fillId="0" borderId="1" xfId="9" applyNumberFormat="1" applyFont="1" applyBorder="1" applyAlignment="1">
      <alignment vertical="center"/>
      <protection locked="0"/>
    </xf>
    <xf numFmtId="49" fontId="25" fillId="0" borderId="1" xfId="9" applyNumberFormat="1" applyFont="1" applyBorder="1" applyAlignment="1">
      <alignment vertical="center"/>
      <protection locked="0"/>
    </xf>
    <xf numFmtId="181" fontId="35" fillId="0" borderId="1" xfId="9" applyNumberFormat="1" applyFont="1" applyBorder="1" applyAlignment="1">
      <alignment vertical="center"/>
      <protection locked="0"/>
    </xf>
    <xf numFmtId="49" fontId="2" fillId="0" borderId="1" xfId="9" applyNumberFormat="1" applyFont="1" applyBorder="1" applyAlignment="1">
      <alignment horizontal="left" vertical="center"/>
      <protection locked="0"/>
    </xf>
    <xf numFmtId="0" fontId="2" fillId="0" borderId="1" xfId="9" applyFont="1" applyBorder="1" applyAlignment="1">
      <alignment vertical="center"/>
      <protection locked="0"/>
    </xf>
    <xf numFmtId="0" fontId="21" fillId="0" borderId="1" xfId="9" applyFont="1" applyBorder="1" applyAlignment="1">
      <alignment vertical="center"/>
      <protection locked="0"/>
    </xf>
    <xf numFmtId="49" fontId="24" fillId="0" borderId="1" xfId="9" applyNumberFormat="1" applyFont="1" applyBorder="1" applyAlignment="1">
      <alignment horizontal="center" vertical="center"/>
      <protection locked="0"/>
    </xf>
    <xf numFmtId="49" fontId="18" fillId="0" borderId="1" xfId="9" applyNumberFormat="1" applyFont="1" applyBorder="1" applyAlignment="1">
      <alignment horizontal="left" vertical="center"/>
      <protection locked="0"/>
    </xf>
    <xf numFmtId="181" fontId="24" fillId="0" borderId="1" xfId="95" applyNumberFormat="1" applyFont="1" applyBorder="1">
      <alignment vertical="center"/>
    </xf>
    <xf numFmtId="3" fontId="20" fillId="0" borderId="1" xfId="0" applyNumberFormat="1" applyFont="1" applyBorder="1" applyAlignment="1">
      <alignment vertical="center"/>
    </xf>
    <xf numFmtId="181" fontId="20" fillId="0" borderId="1" xfId="95" applyNumberFormat="1" applyFont="1" applyBorder="1">
      <alignment vertical="center"/>
    </xf>
    <xf numFmtId="0" fontId="20" fillId="0" borderId="1" xfId="0" applyFont="1" applyBorder="1" applyAlignment="1">
      <alignment horizontal="left" vertical="center"/>
    </xf>
    <xf numFmtId="3" fontId="20" fillId="0" borderId="1" xfId="0" applyNumberFormat="1" applyFont="1" applyBorder="1" applyAlignment="1">
      <alignment horizontal="left" vertical="center"/>
    </xf>
    <xf numFmtId="181" fontId="18" fillId="0" borderId="1" xfId="9" applyNumberFormat="1" applyFont="1" applyBorder="1" applyAlignment="1">
      <alignment horizontal="right" vertical="center"/>
      <protection locked="0"/>
    </xf>
    <xf numFmtId="0" fontId="18" fillId="0" borderId="6" xfId="9" applyFont="1" applyBorder="1" applyAlignment="1">
      <alignment horizontal="center" vertical="center"/>
      <protection locked="0"/>
    </xf>
    <xf numFmtId="181" fontId="21" fillId="0" borderId="1" xfId="98" applyNumberFormat="1" applyFont="1" applyBorder="1" applyAlignment="1">
      <alignment horizontal="center" vertical="center"/>
    </xf>
    <xf numFmtId="0" fontId="29" fillId="0" borderId="1" xfId="98" applyFont="1" applyBorder="1" applyAlignment="1">
      <alignment horizontal="center" vertical="center"/>
    </xf>
    <xf numFmtId="181" fontId="20" fillId="0" borderId="1" xfId="0" applyNumberFormat="1" applyFont="1" applyBorder="1" applyAlignment="1">
      <alignment horizontal="right" vertical="center"/>
    </xf>
    <xf numFmtId="0" fontId="29" fillId="0" borderId="6" xfId="98" applyFont="1" applyBorder="1" applyAlignment="1">
      <alignment horizontal="center" vertical="center"/>
    </xf>
    <xf numFmtId="0" fontId="30" fillId="0" borderId="6" xfId="98" applyFont="1" applyBorder="1" applyAlignment="1">
      <alignment horizontal="center" vertical="center"/>
    </xf>
    <xf numFmtId="0" fontId="36" fillId="0" borderId="0" xfId="104" applyFont="1" applyAlignment="1">
      <alignment vertical="center" wrapText="1"/>
    </xf>
    <xf numFmtId="0" fontId="37" fillId="0" borderId="0" xfId="104" applyFont="1" applyAlignment="1">
      <alignment horizontal="center" vertical="center" shrinkToFit="1"/>
    </xf>
    <xf numFmtId="0" fontId="38" fillId="0" borderId="0" xfId="104" applyFont="1" applyAlignment="1">
      <alignment vertical="center" wrapText="1"/>
    </xf>
    <xf numFmtId="180" fontId="38" fillId="0" borderId="0" xfId="104" applyNumberFormat="1" applyFont="1" applyAlignment="1">
      <alignment horizontal="right" vertical="center" wrapText="1"/>
    </xf>
    <xf numFmtId="0" fontId="36" fillId="0" borderId="0" xfId="106" applyFont="1" applyAlignment="1">
      <alignment horizontal="left" vertical="center" wrapText="1"/>
    </xf>
    <xf numFmtId="180" fontId="39" fillId="0" borderId="0" xfId="106" applyNumberFormat="1" applyFont="1" applyAlignment="1">
      <alignment horizontal="right" vertical="center" wrapText="1"/>
    </xf>
    <xf numFmtId="49" fontId="40" fillId="0" borderId="0" xfId="104" applyNumberFormat="1" applyFont="1" applyAlignment="1">
      <alignment horizontal="center" vertical="center" wrapText="1"/>
    </xf>
    <xf numFmtId="0" fontId="34" fillId="0" borderId="0" xfId="104" applyFont="1" applyAlignment="1">
      <alignment horizontal="center" vertical="center" wrapText="1"/>
    </xf>
    <xf numFmtId="180" fontId="36" fillId="0" borderId="0" xfId="9" applyNumberFormat="1" applyFont="1" applyAlignment="1">
      <alignment horizontal="right" vertical="center"/>
      <protection locked="0"/>
    </xf>
    <xf numFmtId="0" fontId="12" fillId="0" borderId="1" xfId="104" applyFont="1" applyBorder="1" applyAlignment="1">
      <alignment horizontal="center" vertical="center" shrinkToFit="1"/>
    </xf>
    <xf numFmtId="0" fontId="12" fillId="0" borderId="1" xfId="104" applyFont="1" applyBorder="1" applyAlignment="1" applyProtection="1">
      <alignment horizontal="center" vertical="center" shrinkToFit="1"/>
      <protection locked="0"/>
    </xf>
    <xf numFmtId="178" fontId="0" fillId="0" borderId="1" xfId="0" applyNumberFormat="1" applyBorder="1" applyAlignment="1">
      <alignment vertical="center"/>
    </xf>
    <xf numFmtId="0" fontId="5" fillId="0" borderId="1" xfId="104" applyFont="1" applyBorder="1" applyAlignment="1">
      <alignment horizontal="center" vertical="center" wrapText="1"/>
    </xf>
    <xf numFmtId="178" fontId="12" fillId="0" borderId="1" xfId="0" applyNumberFormat="1" applyFont="1" applyBorder="1" applyAlignment="1">
      <alignment vertical="center"/>
    </xf>
    <xf numFmtId="0" fontId="41" fillId="0" borderId="0" xfId="104" applyFont="1" applyAlignment="1">
      <alignment vertical="center" wrapText="1"/>
    </xf>
    <xf numFmtId="182" fontId="33" fillId="0" borderId="1" xfId="9" applyNumberFormat="1" applyFont="1" applyBorder="1" applyAlignment="1">
      <alignment horizontal="center" vertical="center"/>
      <protection locked="0"/>
    </xf>
    <xf numFmtId="182" fontId="17" fillId="0" borderId="0" xfId="98" applyNumberFormat="1" applyFont="1"/>
    <xf numFmtId="182" fontId="21" fillId="0" borderId="1" xfId="9" applyNumberFormat="1" applyFont="1" applyBorder="1" applyAlignment="1">
      <alignment horizontal="center" vertical="center"/>
      <protection locked="0"/>
    </xf>
    <xf numFmtId="182" fontId="2" fillId="0" borderId="1" xfId="9" applyNumberFormat="1" applyFont="1" applyBorder="1" applyAlignment="1">
      <alignment horizontal="center" vertical="center"/>
      <protection locked="0"/>
    </xf>
    <xf numFmtId="182" fontId="17" fillId="0" borderId="0" xfId="98" applyNumberFormat="1" applyFont="1" applyAlignment="1" applyProtection="1">
      <alignment vertical="center"/>
      <protection locked="0"/>
    </xf>
    <xf numFmtId="49" fontId="21" fillId="0" borderId="0" xfId="98" applyNumberFormat="1" applyFont="1" applyAlignment="1">
      <alignment horizontal="left" vertical="center"/>
    </xf>
    <xf numFmtId="180" fontId="17" fillId="0" borderId="0" xfId="98" applyNumberFormat="1" applyFont="1" applyAlignment="1">
      <alignment horizontal="right" vertical="center"/>
    </xf>
    <xf numFmtId="0" fontId="24" fillId="0" borderId="6" xfId="105" applyFont="1" applyBorder="1" applyAlignment="1" applyProtection="1">
      <alignment horizontal="left" vertical="center"/>
      <protection locked="0"/>
    </xf>
    <xf numFmtId="183" fontId="24" fillId="0" borderId="1" xfId="105" applyNumberFormat="1" applyFont="1" applyBorder="1" applyProtection="1">
      <alignment vertical="center"/>
      <protection locked="0"/>
    </xf>
    <xf numFmtId="0" fontId="20" fillId="0" borderId="1" xfId="105" applyFont="1" applyBorder="1" applyAlignment="1">
      <alignment horizontal="left" vertical="center"/>
    </xf>
    <xf numFmtId="49" fontId="20" fillId="0" borderId="1" xfId="105" applyNumberFormat="1" applyFont="1" applyBorder="1" applyProtection="1">
      <alignment vertical="center"/>
      <protection locked="0"/>
    </xf>
    <xf numFmtId="183" fontId="20" fillId="0" borderId="1" xfId="105" applyNumberFormat="1" applyFont="1" applyBorder="1" applyProtection="1">
      <alignment vertical="center"/>
      <protection locked="0"/>
    </xf>
    <xf numFmtId="49" fontId="20" fillId="0" borderId="1" xfId="105" applyNumberFormat="1" applyFont="1" applyBorder="1" applyAlignment="1">
      <alignment horizontal="left" vertical="center"/>
    </xf>
    <xf numFmtId="0" fontId="42" fillId="0" borderId="1" xfId="105" applyFont="1" applyBorder="1" applyAlignment="1">
      <alignment horizontal="left" vertical="center"/>
    </xf>
    <xf numFmtId="0" fontId="24" fillId="0" borderId="1" xfId="105"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3" fontId="12" fillId="0" borderId="1" xfId="0" applyNumberFormat="1" applyFont="1" applyBorder="1" applyAlignment="1">
      <alignment vertical="center" wrapText="1"/>
    </xf>
    <xf numFmtId="0" fontId="2" fillId="0" borderId="0" xfId="9" applyFont="1" applyAlignment="1">
      <alignment vertical="center" shrinkToFit="1"/>
      <protection locked="0"/>
    </xf>
    <xf numFmtId="0" fontId="7" fillId="0" borderId="0" xfId="9" applyFont="1" applyAlignment="1">
      <alignment vertical="center" shrinkToFit="1"/>
      <protection locked="0"/>
    </xf>
    <xf numFmtId="0" fontId="17" fillId="0" borderId="0" xfId="9" applyFont="1" applyAlignment="1">
      <alignment vertical="center" shrinkToFit="1"/>
      <protection locked="0"/>
    </xf>
    <xf numFmtId="181" fontId="17" fillId="0" borderId="0" xfId="9" applyNumberFormat="1" applyFont="1" applyAlignment="1">
      <alignment vertical="center" shrinkToFit="1"/>
      <protection locked="0"/>
    </xf>
    <xf numFmtId="0" fontId="3" fillId="0" borderId="0" xfId="9" applyFont="1" applyAlignment="1">
      <alignment horizontal="center" vertical="center" shrinkToFit="1"/>
      <protection locked="0"/>
    </xf>
    <xf numFmtId="0" fontId="23" fillId="0" borderId="0" xfId="9" applyFont="1" applyAlignment="1">
      <alignment vertical="center" shrinkToFit="1"/>
      <protection locked="0"/>
    </xf>
    <xf numFmtId="181" fontId="43" fillId="0" borderId="0" xfId="9" applyNumberFormat="1" applyFont="1" applyAlignment="1">
      <alignment horizontal="right" vertical="center" shrinkToFit="1"/>
      <protection locked="0"/>
    </xf>
    <xf numFmtId="0" fontId="18" fillId="0" borderId="1" xfId="9" applyFont="1" applyBorder="1" applyAlignment="1">
      <alignment horizontal="center" vertical="center" shrinkToFit="1"/>
      <protection locked="0"/>
    </xf>
    <xf numFmtId="181" fontId="24" fillId="0" borderId="1" xfId="0" applyNumberFormat="1" applyFont="1" applyBorder="1" applyAlignment="1">
      <alignment horizontal="center" vertical="center" shrinkToFit="1"/>
    </xf>
    <xf numFmtId="0" fontId="20" fillId="0" borderId="1" xfId="0" applyFont="1" applyBorder="1" applyAlignment="1" applyProtection="1">
      <alignment vertical="center" shrinkToFit="1"/>
      <protection locked="0"/>
    </xf>
    <xf numFmtId="181" fontId="20" fillId="0" borderId="1" xfId="95" applyNumberFormat="1" applyFont="1" applyFill="1" applyBorder="1" applyAlignment="1">
      <alignment vertical="center"/>
    </xf>
    <xf numFmtId="181" fontId="24" fillId="0" borderId="1" xfId="95" applyNumberFormat="1" applyFont="1" applyFill="1" applyBorder="1" applyAlignment="1">
      <alignment vertical="center"/>
    </xf>
    <xf numFmtId="181" fontId="20" fillId="0" borderId="1" xfId="95" applyNumberFormat="1" applyFont="1" applyFill="1" applyBorder="1" applyAlignment="1" applyProtection="1">
      <alignment vertical="center"/>
      <protection locked="0"/>
    </xf>
    <xf numFmtId="181" fontId="44" fillId="0" borderId="1" xfId="95" applyNumberFormat="1" applyFont="1" applyFill="1" applyBorder="1" applyAlignment="1">
      <alignment vertical="center"/>
    </xf>
    <xf numFmtId="181" fontId="45" fillId="0" borderId="1" xfId="95" applyNumberFormat="1" applyFont="1" applyFill="1" applyBorder="1" applyAlignment="1">
      <alignment vertical="center"/>
    </xf>
    <xf numFmtId="0" fontId="24" fillId="0" borderId="1" xfId="0" applyFont="1" applyBorder="1" applyAlignment="1" applyProtection="1">
      <alignment horizontal="center" vertical="center" shrinkToFit="1"/>
      <protection locked="0"/>
    </xf>
    <xf numFmtId="181" fontId="2" fillId="0" borderId="0" xfId="9" applyNumberFormat="1" applyFont="1" applyAlignment="1">
      <alignment vertical="center" shrinkToFit="1"/>
      <protection locked="0"/>
    </xf>
    <xf numFmtId="49" fontId="2" fillId="0" borderId="0" xfId="9" applyNumberFormat="1" applyFont="1" applyAlignment="1">
      <alignment horizontal="left" vertical="top" indent="1"/>
      <protection locked="0"/>
    </xf>
    <xf numFmtId="49" fontId="2" fillId="0" borderId="0" xfId="9" applyNumberFormat="1" applyFont="1" applyAlignment="1">
      <alignment horizontal="left" vertical="top" indent="2"/>
      <protection locked="0"/>
    </xf>
    <xf numFmtId="183" fontId="2" fillId="0" borderId="0" xfId="9" applyNumberFormat="1" applyFont="1" applyAlignment="1">
      <alignment vertical="top"/>
      <protection locked="0"/>
    </xf>
    <xf numFmtId="183" fontId="17" fillId="0" borderId="0" xfId="9" applyNumberFormat="1" applyFont="1" applyAlignment="1">
      <alignment horizontal="right" vertical="center"/>
      <protection locked="0"/>
    </xf>
    <xf numFmtId="183" fontId="18" fillId="0" borderId="1" xfId="9" applyNumberFormat="1" applyFont="1" applyBorder="1" applyAlignment="1">
      <alignment horizontal="center" vertical="center"/>
      <protection locked="0"/>
    </xf>
    <xf numFmtId="183" fontId="18" fillId="0" borderId="1" xfId="9" applyNumberFormat="1" applyFont="1" applyBorder="1" applyAlignment="1">
      <alignment horizontal="right" vertical="center"/>
      <protection locked="0"/>
    </xf>
    <xf numFmtId="0" fontId="31" fillId="0" borderId="1" xfId="95" applyBorder="1" applyAlignment="1">
      <alignment vertical="center" shrinkToFit="1"/>
    </xf>
    <xf numFmtId="183" fontId="0" fillId="0" borderId="1" xfId="0" applyNumberFormat="1" applyBorder="1" applyAlignment="1">
      <alignment vertical="center"/>
    </xf>
    <xf numFmtId="49" fontId="2" fillId="0" borderId="0" xfId="98" applyNumberFormat="1" applyFont="1" applyAlignment="1">
      <alignment horizontal="left" indent="1"/>
    </xf>
    <xf numFmtId="49" fontId="7" fillId="0" borderId="1" xfId="9" applyNumberFormat="1" applyFont="1" applyBorder="1" applyAlignment="1">
      <alignment horizontal="left" vertical="center" indent="1"/>
      <protection locked="0"/>
    </xf>
    <xf numFmtId="183" fontId="7" fillId="0" borderId="1" xfId="9" applyNumberFormat="1" applyFont="1" applyBorder="1" applyAlignment="1">
      <alignment horizontal="right" vertical="center"/>
      <protection locked="0"/>
    </xf>
    <xf numFmtId="49" fontId="7" fillId="0" borderId="1" xfId="9" applyNumberFormat="1" applyFont="1" applyBorder="1" applyAlignment="1">
      <alignment horizontal="left" vertical="center" indent="2"/>
      <protection locked="0"/>
    </xf>
    <xf numFmtId="49" fontId="2" fillId="0" borderId="0" xfId="98" applyNumberFormat="1" applyFont="1" applyAlignment="1" applyProtection="1">
      <alignment horizontal="left" vertical="center" indent="1"/>
      <protection locked="0"/>
    </xf>
    <xf numFmtId="0" fontId="22" fillId="0" borderId="0" xfId="104" applyFont="1" applyFill="1" applyAlignment="1">
      <alignment horizontal="center" vertical="center"/>
    </xf>
    <xf numFmtId="49" fontId="22" fillId="0" borderId="0" xfId="104" applyNumberFormat="1" applyFont="1" applyFill="1" applyAlignment="1">
      <alignment horizontal="left" vertical="center"/>
    </xf>
    <xf numFmtId="49" fontId="25" fillId="0" borderId="0" xfId="104" applyNumberFormat="1" applyFont="1" applyFill="1" applyAlignment="1">
      <alignment horizontal="left" indent="1"/>
    </xf>
    <xf numFmtId="0" fontId="22" fillId="0" borderId="0" xfId="104" applyFont="1" applyFill="1"/>
    <xf numFmtId="0" fontId="25" fillId="0" borderId="0" xfId="104" applyFont="1" applyFill="1"/>
    <xf numFmtId="181" fontId="25" fillId="0" borderId="0" xfId="104" applyNumberFormat="1" applyFont="1" applyFill="1"/>
    <xf numFmtId="0" fontId="2" fillId="0" borderId="0" xfId="106" applyFont="1" applyFill="1" applyAlignment="1">
      <alignment horizontal="left" vertical="center"/>
    </xf>
    <xf numFmtId="181" fontId="28" fillId="0" borderId="0" xfId="106" applyNumberFormat="1" applyFont="1" applyFill="1" applyAlignment="1">
      <alignment horizontal="left" vertical="center"/>
    </xf>
    <xf numFmtId="0" fontId="46" fillId="0" borderId="0" xfId="0" applyFont="1" applyFill="1" applyAlignment="1">
      <alignment horizontal="center" vertical="center"/>
    </xf>
    <xf numFmtId="0" fontId="47" fillId="0" borderId="0" xfId="0" applyFont="1" applyFill="1" applyAlignment="1">
      <alignment vertical="center"/>
    </xf>
    <xf numFmtId="181" fontId="48" fillId="0" borderId="0" xfId="0" applyNumberFormat="1" applyFont="1" applyFill="1" applyAlignment="1">
      <alignment horizontal="right" vertical="center"/>
    </xf>
    <xf numFmtId="0" fontId="49" fillId="0" borderId="1" xfId="0" applyFont="1" applyFill="1" applyBorder="1" applyAlignment="1">
      <alignment horizontal="center" vertical="center"/>
    </xf>
    <xf numFmtId="181" fontId="49" fillId="0" borderId="1" xfId="0" applyNumberFormat="1" applyFont="1" applyFill="1" applyBorder="1" applyAlignment="1">
      <alignment horizontal="center" vertical="center"/>
    </xf>
    <xf numFmtId="0" fontId="24" fillId="0" borderId="1" xfId="0" applyFont="1" applyFill="1" applyBorder="1" applyAlignment="1">
      <alignment vertical="center"/>
    </xf>
    <xf numFmtId="181" fontId="24" fillId="0" borderId="1" xfId="0" applyNumberFormat="1" applyFont="1" applyFill="1" applyBorder="1" applyAlignment="1">
      <alignment vertical="center"/>
    </xf>
    <xf numFmtId="0" fontId="20" fillId="0" borderId="1" xfId="0" applyFont="1" applyFill="1" applyBorder="1" applyAlignment="1">
      <alignment vertical="center"/>
    </xf>
    <xf numFmtId="181" fontId="20" fillId="0" borderId="1" xfId="0" applyNumberFormat="1" applyFont="1" applyFill="1" applyBorder="1" applyAlignment="1">
      <alignment vertical="center"/>
    </xf>
    <xf numFmtId="181" fontId="44" fillId="0" borderId="1" xfId="0" applyNumberFormat="1" applyFont="1" applyFill="1" applyBorder="1" applyAlignment="1">
      <alignment vertical="center"/>
    </xf>
    <xf numFmtId="0" fontId="24" fillId="0" borderId="1" xfId="0" applyFont="1" applyFill="1" applyBorder="1" applyAlignment="1">
      <alignment horizontal="center" vertical="center"/>
    </xf>
  </cellXfs>
  <cellStyles count="119">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_ET_STYLE_NoName_00_" xfId="22"/>
    <cellStyle name="40% - 着色 3" xfId="23"/>
    <cellStyle name="标题" xfId="24" builtinId="15"/>
    <cellStyle name="着色 1" xfId="25"/>
    <cellStyle name="20% - 着色 5"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40% - 着色 4" xfId="34"/>
    <cellStyle name="计算" xfId="35" builtinId="22"/>
    <cellStyle name="检查单元格" xfId="36" builtinId="23"/>
    <cellStyle name="20% - 强调文字颜色 6" xfId="37" builtinId="50"/>
    <cellStyle name="强调文字颜色 2" xfId="38" builtinId="33"/>
    <cellStyle name="链接单元格" xfId="39" builtinId="24"/>
    <cellStyle name="汇总" xfId="40" builtinId="25"/>
    <cellStyle name="40% - 着色 5" xfId="41"/>
    <cellStyle name="好" xfId="42" builtinId="26"/>
    <cellStyle name="适中" xfId="43" builtinId="28"/>
    <cellStyle name="着色 5" xfId="44"/>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20% - 着色 1" xfId="55"/>
    <cellStyle name="强调文字颜色 5" xfId="56" builtinId="45"/>
    <cellStyle name="40% - 强调文字颜色 5" xfId="57" builtinId="47"/>
    <cellStyle name="20% - 着色 2" xfId="58"/>
    <cellStyle name="60% - 强调文字颜色 5" xfId="59" builtinId="48"/>
    <cellStyle name="强调文字颜色 6" xfId="60" builtinId="49"/>
    <cellStyle name="40% - 强调文字颜色 6" xfId="61" builtinId="51"/>
    <cellStyle name="20% - 着色 3" xfId="62"/>
    <cellStyle name="60% - 强调文字颜色 6" xfId="63" builtinId="52"/>
    <cellStyle name="_ET_STYLE_NoName_00__2016年人代会报告附表20160104" xfId="64"/>
    <cellStyle name="_ET_STYLE_NoName_00__国库1月5日调整表" xfId="65"/>
    <cellStyle name="差_发老吕2016基本支出测算11.28" xfId="66"/>
    <cellStyle name="20% - 着色 4" xfId="67"/>
    <cellStyle name="20% - 着色 6" xfId="68"/>
    <cellStyle name="着色 2" xfId="69"/>
    <cellStyle name="40% - 着色 1" xfId="70"/>
    <cellStyle name="40% - 着色 2" xfId="71"/>
    <cellStyle name="40% - 着色 6" xfId="72"/>
    <cellStyle name="60% - 着色 1" xfId="73"/>
    <cellStyle name="常规 43" xfId="74"/>
    <cellStyle name="60% - 着色 3" xfId="75"/>
    <cellStyle name="常规 45" xfId="76"/>
    <cellStyle name="60% - 着色 4" xfId="77"/>
    <cellStyle name="常规 46" xfId="78"/>
    <cellStyle name="60% - 着色 5" xfId="79"/>
    <cellStyle name="常规 47" xfId="80"/>
    <cellStyle name="60% - 着色 6" xfId="81"/>
    <cellStyle name="no dec" xfId="82"/>
    <cellStyle name="Normal_APR" xfId="83"/>
    <cellStyle name="百分比 2" xfId="84"/>
    <cellStyle name="表标题" xfId="85"/>
    <cellStyle name="差_全国各省民生政策标准10.7(lp稿)(1)" xfId="86"/>
    <cellStyle name="常规 10" xfId="87"/>
    <cellStyle name="常规 11" xfId="88"/>
    <cellStyle name="常规 12" xfId="89"/>
    <cellStyle name="常规 13" xfId="90"/>
    <cellStyle name="常规 14" xfId="91"/>
    <cellStyle name="常规 19" xfId="92"/>
    <cellStyle name="常规 2" xfId="93"/>
    <cellStyle name="常规 2 2" xfId="94"/>
    <cellStyle name="常规 2 4" xfId="95"/>
    <cellStyle name="常规 20" xfId="96"/>
    <cellStyle name="常规 21" xfId="97"/>
    <cellStyle name="常规 3" xfId="98"/>
    <cellStyle name="常规 4" xfId="99"/>
    <cellStyle name="常规 40" xfId="100"/>
    <cellStyle name="常规 41" xfId="101"/>
    <cellStyle name="常规 5" xfId="102"/>
    <cellStyle name="常规 8" xfId="103"/>
    <cellStyle name="常规_2013.1.人代会报告附表" xfId="104"/>
    <cellStyle name="常规_Sheet1" xfId="105"/>
    <cellStyle name="常规_人代会报告附表（定）曹铂0103" xfId="106"/>
    <cellStyle name="普通_97-917" xfId="107"/>
    <cellStyle name="千分位[0]_BT (2)" xfId="108"/>
    <cellStyle name="着色 4" xfId="109"/>
    <cellStyle name="千分位_97-917" xfId="110"/>
    <cellStyle name="千位[0]_1" xfId="111"/>
    <cellStyle name="千位_1" xfId="112"/>
    <cellStyle name="数字" xfId="113"/>
    <cellStyle name="未定义" xfId="114"/>
    <cellStyle name="小数" xfId="115"/>
    <cellStyle name="样式 1" xfId="116"/>
    <cellStyle name="着色 3" xfId="117"/>
    <cellStyle name="着色 6" xfId="11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C11" sqref="C11"/>
    </sheetView>
  </sheetViews>
  <sheetFormatPr defaultColWidth="7.875" defaultRowHeight="15.75" outlineLevelCol="4"/>
  <cols>
    <col min="1" max="1" width="36.25" style="315" customWidth="1"/>
    <col min="2" max="2" width="25.625" style="316" customWidth="1"/>
    <col min="3" max="3" width="8" style="315" customWidth="1"/>
    <col min="4" max="4" width="7.875" style="315" customWidth="1"/>
    <col min="5" max="5" width="8.5" style="315" hidden="1" customWidth="1"/>
    <col min="6" max="6" width="7.875" style="315" hidden="1" customWidth="1"/>
    <col min="7" max="254" width="7.875" style="315"/>
    <col min="255" max="255" width="35.75" style="315" customWidth="1"/>
    <col min="256" max="256" width="7.875" style="315" hidden="1" customWidth="1"/>
    <col min="257" max="258" width="12" style="315" customWidth="1"/>
    <col min="259" max="259" width="8" style="315" customWidth="1"/>
    <col min="260" max="260" width="7.875" style="315" customWidth="1"/>
    <col min="261" max="262" width="7.875" style="315" hidden="1" customWidth="1"/>
    <col min="263" max="510" width="7.875" style="315"/>
    <col min="511" max="511" width="35.75" style="315" customWidth="1"/>
    <col min="512" max="512" width="7.875" style="315" hidden="1" customWidth="1"/>
    <col min="513" max="514" width="12" style="315" customWidth="1"/>
    <col min="515" max="515" width="8" style="315" customWidth="1"/>
    <col min="516" max="516" width="7.875" style="315" customWidth="1"/>
    <col min="517" max="518" width="7.875" style="315" hidden="1" customWidth="1"/>
    <col min="519" max="766" width="7.875" style="315"/>
    <col min="767" max="767" width="35.75" style="315" customWidth="1"/>
    <col min="768" max="768" width="7.875" style="315" hidden="1" customWidth="1"/>
    <col min="769" max="770" width="12" style="315" customWidth="1"/>
    <col min="771" max="771" width="8" style="315" customWidth="1"/>
    <col min="772" max="772" width="7.875" style="315" customWidth="1"/>
    <col min="773" max="774" width="7.875" style="315" hidden="1" customWidth="1"/>
    <col min="775" max="1022" width="7.875" style="315"/>
    <col min="1023" max="1023" width="35.75" style="315" customWidth="1"/>
    <col min="1024" max="1024" width="7.875" style="315" hidden="1" customWidth="1"/>
    <col min="1025" max="1026" width="12" style="315" customWidth="1"/>
    <col min="1027" max="1027" width="8" style="315" customWidth="1"/>
    <col min="1028" max="1028" width="7.875" style="315" customWidth="1"/>
    <col min="1029" max="1030" width="7.875" style="315" hidden="1" customWidth="1"/>
    <col min="1031" max="1278" width="7.875" style="315"/>
    <col min="1279" max="1279" width="35.75" style="315" customWidth="1"/>
    <col min="1280" max="1280" width="7.875" style="315" hidden="1" customWidth="1"/>
    <col min="1281" max="1282" width="12" style="315" customWidth="1"/>
    <col min="1283" max="1283" width="8" style="315" customWidth="1"/>
    <col min="1284" max="1284" width="7.875" style="315" customWidth="1"/>
    <col min="1285" max="1286" width="7.875" style="315" hidden="1" customWidth="1"/>
    <col min="1287" max="1534" width="7.875" style="315"/>
    <col min="1535" max="1535" width="35.75" style="315" customWidth="1"/>
    <col min="1536" max="1536" width="7.875" style="315" hidden="1" customWidth="1"/>
    <col min="1537" max="1538" width="12" style="315" customWidth="1"/>
    <col min="1539" max="1539" width="8" style="315" customWidth="1"/>
    <col min="1540" max="1540" width="7.875" style="315" customWidth="1"/>
    <col min="1541" max="1542" width="7.875" style="315" hidden="1" customWidth="1"/>
    <col min="1543" max="1790" width="7.875" style="315"/>
    <col min="1791" max="1791" width="35.75" style="315" customWidth="1"/>
    <col min="1792" max="1792" width="7.875" style="315" hidden="1" customWidth="1"/>
    <col min="1793" max="1794" width="12" style="315" customWidth="1"/>
    <col min="1795" max="1795" width="8" style="315" customWidth="1"/>
    <col min="1796" max="1796" width="7.875" style="315" customWidth="1"/>
    <col min="1797" max="1798" width="7.875" style="315" hidden="1" customWidth="1"/>
    <col min="1799" max="2046" width="7.875" style="315"/>
    <col min="2047" max="2047" width="35.75" style="315" customWidth="1"/>
    <col min="2048" max="2048" width="7.875" style="315" hidden="1" customWidth="1"/>
    <col min="2049" max="2050" width="12" style="315" customWidth="1"/>
    <col min="2051" max="2051" width="8" style="315" customWidth="1"/>
    <col min="2052" max="2052" width="7.875" style="315" customWidth="1"/>
    <col min="2053" max="2054" width="7.875" style="315" hidden="1" customWidth="1"/>
    <col min="2055" max="2302" width="7.875" style="315"/>
    <col min="2303" max="2303" width="35.75" style="315" customWidth="1"/>
    <col min="2304" max="2304" width="7.875" style="315" hidden="1" customWidth="1"/>
    <col min="2305" max="2306" width="12" style="315" customWidth="1"/>
    <col min="2307" max="2307" width="8" style="315" customWidth="1"/>
    <col min="2308" max="2308" width="7.875" style="315" customWidth="1"/>
    <col min="2309" max="2310" width="7.875" style="315" hidden="1" customWidth="1"/>
    <col min="2311" max="2558" width="7.875" style="315"/>
    <col min="2559" max="2559" width="35.75" style="315" customWidth="1"/>
    <col min="2560" max="2560" width="7.875" style="315" hidden="1" customWidth="1"/>
    <col min="2561" max="2562" width="12" style="315" customWidth="1"/>
    <col min="2563" max="2563" width="8" style="315" customWidth="1"/>
    <col min="2564" max="2564" width="7.875" style="315" customWidth="1"/>
    <col min="2565" max="2566" width="7.875" style="315" hidden="1" customWidth="1"/>
    <col min="2567" max="2814" width="7.875" style="315"/>
    <col min="2815" max="2815" width="35.75" style="315" customWidth="1"/>
    <col min="2816" max="2816" width="7.875" style="315" hidden="1" customWidth="1"/>
    <col min="2817" max="2818" width="12" style="315" customWidth="1"/>
    <col min="2819" max="2819" width="8" style="315" customWidth="1"/>
    <col min="2820" max="2820" width="7.875" style="315" customWidth="1"/>
    <col min="2821" max="2822" width="7.875" style="315" hidden="1" customWidth="1"/>
    <col min="2823" max="3070" width="7.875" style="315"/>
    <col min="3071" max="3071" width="35.75" style="315" customWidth="1"/>
    <col min="3072" max="3072" width="7.875" style="315" hidden="1" customWidth="1"/>
    <col min="3073" max="3074" width="12" style="315" customWidth="1"/>
    <col min="3075" max="3075" width="8" style="315" customWidth="1"/>
    <col min="3076" max="3076" width="7.875" style="315" customWidth="1"/>
    <col min="3077" max="3078" width="7.875" style="315" hidden="1" customWidth="1"/>
    <col min="3079" max="3326" width="7.875" style="315"/>
    <col min="3327" max="3327" width="35.75" style="315" customWidth="1"/>
    <col min="3328" max="3328" width="7.875" style="315" hidden="1" customWidth="1"/>
    <col min="3329" max="3330" width="12" style="315" customWidth="1"/>
    <col min="3331" max="3331" width="8" style="315" customWidth="1"/>
    <col min="3332" max="3332" width="7.875" style="315" customWidth="1"/>
    <col min="3333" max="3334" width="7.875" style="315" hidden="1" customWidth="1"/>
    <col min="3335" max="3582" width="7.875" style="315"/>
    <col min="3583" max="3583" width="35.75" style="315" customWidth="1"/>
    <col min="3584" max="3584" width="7.875" style="315" hidden="1" customWidth="1"/>
    <col min="3585" max="3586" width="12" style="315" customWidth="1"/>
    <col min="3587" max="3587" width="8" style="315" customWidth="1"/>
    <col min="3588" max="3588" width="7.875" style="315" customWidth="1"/>
    <col min="3589" max="3590" width="7.875" style="315" hidden="1" customWidth="1"/>
    <col min="3591" max="3838" width="7.875" style="315"/>
    <col min="3839" max="3839" width="35.75" style="315" customWidth="1"/>
    <col min="3840" max="3840" width="7.875" style="315" hidden="1" customWidth="1"/>
    <col min="3841" max="3842" width="12" style="315" customWidth="1"/>
    <col min="3843" max="3843" width="8" style="315" customWidth="1"/>
    <col min="3844" max="3844" width="7.875" style="315" customWidth="1"/>
    <col min="3845" max="3846" width="7.875" style="315" hidden="1" customWidth="1"/>
    <col min="3847" max="4094" width="7.875" style="315"/>
    <col min="4095" max="4095" width="35.75" style="315" customWidth="1"/>
    <col min="4096" max="4096" width="7.875" style="315" hidden="1" customWidth="1"/>
    <col min="4097" max="4098" width="12" style="315" customWidth="1"/>
    <col min="4099" max="4099" width="8" style="315" customWidth="1"/>
    <col min="4100" max="4100" width="7.875" style="315" customWidth="1"/>
    <col min="4101" max="4102" width="7.875" style="315" hidden="1" customWidth="1"/>
    <col min="4103" max="4350" width="7.875" style="315"/>
    <col min="4351" max="4351" width="35.75" style="315" customWidth="1"/>
    <col min="4352" max="4352" width="7.875" style="315" hidden="1" customWidth="1"/>
    <col min="4353" max="4354" width="12" style="315" customWidth="1"/>
    <col min="4355" max="4355" width="8" style="315" customWidth="1"/>
    <col min="4356" max="4356" width="7.875" style="315" customWidth="1"/>
    <col min="4357" max="4358" width="7.875" style="315" hidden="1" customWidth="1"/>
    <col min="4359" max="4606" width="7.875" style="315"/>
    <col min="4607" max="4607" width="35.75" style="315" customWidth="1"/>
    <col min="4608" max="4608" width="7.875" style="315" hidden="1" customWidth="1"/>
    <col min="4609" max="4610" width="12" style="315" customWidth="1"/>
    <col min="4611" max="4611" width="8" style="315" customWidth="1"/>
    <col min="4612" max="4612" width="7.875" style="315" customWidth="1"/>
    <col min="4613" max="4614" width="7.875" style="315" hidden="1" customWidth="1"/>
    <col min="4615" max="4862" width="7.875" style="315"/>
    <col min="4863" max="4863" width="35.75" style="315" customWidth="1"/>
    <col min="4864" max="4864" width="7.875" style="315" hidden="1" customWidth="1"/>
    <col min="4865" max="4866" width="12" style="315" customWidth="1"/>
    <col min="4867" max="4867" width="8" style="315" customWidth="1"/>
    <col min="4868" max="4868" width="7.875" style="315" customWidth="1"/>
    <col min="4869" max="4870" width="7.875" style="315" hidden="1" customWidth="1"/>
    <col min="4871" max="5118" width="7.875" style="315"/>
    <col min="5119" max="5119" width="35.75" style="315" customWidth="1"/>
    <col min="5120" max="5120" width="7.875" style="315" hidden="1" customWidth="1"/>
    <col min="5121" max="5122" width="12" style="315" customWidth="1"/>
    <col min="5123" max="5123" width="8" style="315" customWidth="1"/>
    <col min="5124" max="5124" width="7.875" style="315" customWidth="1"/>
    <col min="5125" max="5126" width="7.875" style="315" hidden="1" customWidth="1"/>
    <col min="5127" max="5374" width="7.875" style="315"/>
    <col min="5375" max="5375" width="35.75" style="315" customWidth="1"/>
    <col min="5376" max="5376" width="7.875" style="315" hidden="1" customWidth="1"/>
    <col min="5377" max="5378" width="12" style="315" customWidth="1"/>
    <col min="5379" max="5379" width="8" style="315" customWidth="1"/>
    <col min="5380" max="5380" width="7.875" style="315" customWidth="1"/>
    <col min="5381" max="5382" width="7.875" style="315" hidden="1" customWidth="1"/>
    <col min="5383" max="5630" width="7.875" style="315"/>
    <col min="5631" max="5631" width="35.75" style="315" customWidth="1"/>
    <col min="5632" max="5632" width="7.875" style="315" hidden="1" customWidth="1"/>
    <col min="5633" max="5634" width="12" style="315" customWidth="1"/>
    <col min="5635" max="5635" width="8" style="315" customWidth="1"/>
    <col min="5636" max="5636" width="7.875" style="315" customWidth="1"/>
    <col min="5637" max="5638" width="7.875" style="315" hidden="1" customWidth="1"/>
    <col min="5639" max="5886" width="7.875" style="315"/>
    <col min="5887" max="5887" width="35.75" style="315" customWidth="1"/>
    <col min="5888" max="5888" width="7.875" style="315" hidden="1" customWidth="1"/>
    <col min="5889" max="5890" width="12" style="315" customWidth="1"/>
    <col min="5891" max="5891" width="8" style="315" customWidth="1"/>
    <col min="5892" max="5892" width="7.875" style="315" customWidth="1"/>
    <col min="5893" max="5894" width="7.875" style="315" hidden="1" customWidth="1"/>
    <col min="5895" max="6142" width="7.875" style="315"/>
    <col min="6143" max="6143" width="35.75" style="315" customWidth="1"/>
    <col min="6144" max="6144" width="7.875" style="315" hidden="1" customWidth="1"/>
    <col min="6145" max="6146" width="12" style="315" customWidth="1"/>
    <col min="6147" max="6147" width="8" style="315" customWidth="1"/>
    <col min="6148" max="6148" width="7.875" style="315" customWidth="1"/>
    <col min="6149" max="6150" width="7.875" style="315" hidden="1" customWidth="1"/>
    <col min="6151" max="6398" width="7.875" style="315"/>
    <col min="6399" max="6399" width="35.75" style="315" customWidth="1"/>
    <col min="6400" max="6400" width="7.875" style="315" hidden="1" customWidth="1"/>
    <col min="6401" max="6402" width="12" style="315" customWidth="1"/>
    <col min="6403" max="6403" width="8" style="315" customWidth="1"/>
    <col min="6404" max="6404" width="7.875" style="315" customWidth="1"/>
    <col min="6405" max="6406" width="7.875" style="315" hidden="1" customWidth="1"/>
    <col min="6407" max="6654" width="7.875" style="315"/>
    <col min="6655" max="6655" width="35.75" style="315" customWidth="1"/>
    <col min="6656" max="6656" width="7.875" style="315" hidden="1" customWidth="1"/>
    <col min="6657" max="6658" width="12" style="315" customWidth="1"/>
    <col min="6659" max="6659" width="8" style="315" customWidth="1"/>
    <col min="6660" max="6660" width="7.875" style="315" customWidth="1"/>
    <col min="6661" max="6662" width="7.875" style="315" hidden="1" customWidth="1"/>
    <col min="6663" max="6910" width="7.875" style="315"/>
    <col min="6911" max="6911" width="35.75" style="315" customWidth="1"/>
    <col min="6912" max="6912" width="7.875" style="315" hidden="1" customWidth="1"/>
    <col min="6913" max="6914" width="12" style="315" customWidth="1"/>
    <col min="6915" max="6915" width="8" style="315" customWidth="1"/>
    <col min="6916" max="6916" width="7.875" style="315" customWidth="1"/>
    <col min="6917" max="6918" width="7.875" style="315" hidden="1" customWidth="1"/>
    <col min="6919" max="7166" width="7.875" style="315"/>
    <col min="7167" max="7167" width="35.75" style="315" customWidth="1"/>
    <col min="7168" max="7168" width="7.875" style="315" hidden="1" customWidth="1"/>
    <col min="7169" max="7170" width="12" style="315" customWidth="1"/>
    <col min="7171" max="7171" width="8" style="315" customWidth="1"/>
    <col min="7172" max="7172" width="7.875" style="315" customWidth="1"/>
    <col min="7173" max="7174" width="7.875" style="315" hidden="1" customWidth="1"/>
    <col min="7175" max="7422" width="7.875" style="315"/>
    <col min="7423" max="7423" width="35.75" style="315" customWidth="1"/>
    <col min="7424" max="7424" width="7.875" style="315" hidden="1" customWidth="1"/>
    <col min="7425" max="7426" width="12" style="315" customWidth="1"/>
    <col min="7427" max="7427" width="8" style="315" customWidth="1"/>
    <col min="7428" max="7428" width="7.875" style="315" customWidth="1"/>
    <col min="7429" max="7430" width="7.875" style="315" hidden="1" customWidth="1"/>
    <col min="7431" max="7678" width="7.875" style="315"/>
    <col min="7679" max="7679" width="35.75" style="315" customWidth="1"/>
    <col min="7680" max="7680" width="7.875" style="315" hidden="1" customWidth="1"/>
    <col min="7681" max="7682" width="12" style="315" customWidth="1"/>
    <col min="7683" max="7683" width="8" style="315" customWidth="1"/>
    <col min="7684" max="7684" width="7.875" style="315" customWidth="1"/>
    <col min="7685" max="7686" width="7.875" style="315" hidden="1" customWidth="1"/>
    <col min="7687" max="7934" width="7.875" style="315"/>
    <col min="7935" max="7935" width="35.75" style="315" customWidth="1"/>
    <col min="7936" max="7936" width="7.875" style="315" hidden="1" customWidth="1"/>
    <col min="7937" max="7938" width="12" style="315" customWidth="1"/>
    <col min="7939" max="7939" width="8" style="315" customWidth="1"/>
    <col min="7940" max="7940" width="7.875" style="315" customWidth="1"/>
    <col min="7941" max="7942" width="7.875" style="315" hidden="1" customWidth="1"/>
    <col min="7943" max="8190" width="7.875" style="315"/>
    <col min="8191" max="8191" width="35.75" style="315" customWidth="1"/>
    <col min="8192" max="8192" width="7.875" style="315" hidden="1" customWidth="1"/>
    <col min="8193" max="8194" width="12" style="315" customWidth="1"/>
    <col min="8195" max="8195" width="8" style="315" customWidth="1"/>
    <col min="8196" max="8196" width="7.875" style="315" customWidth="1"/>
    <col min="8197" max="8198" width="7.875" style="315" hidden="1" customWidth="1"/>
    <col min="8199" max="8446" width="7.875" style="315"/>
    <col min="8447" max="8447" width="35.75" style="315" customWidth="1"/>
    <col min="8448" max="8448" width="7.875" style="315" hidden="1" customWidth="1"/>
    <col min="8449" max="8450" width="12" style="315" customWidth="1"/>
    <col min="8451" max="8451" width="8" style="315" customWidth="1"/>
    <col min="8452" max="8452" width="7.875" style="315" customWidth="1"/>
    <col min="8453" max="8454" width="7.875" style="315" hidden="1" customWidth="1"/>
    <col min="8455" max="8702" width="7.875" style="315"/>
    <col min="8703" max="8703" width="35.75" style="315" customWidth="1"/>
    <col min="8704" max="8704" width="7.875" style="315" hidden="1" customWidth="1"/>
    <col min="8705" max="8706" width="12" style="315" customWidth="1"/>
    <col min="8707" max="8707" width="8" style="315" customWidth="1"/>
    <col min="8708" max="8708" width="7.875" style="315" customWidth="1"/>
    <col min="8709" max="8710" width="7.875" style="315" hidden="1" customWidth="1"/>
    <col min="8711" max="8958" width="7.875" style="315"/>
    <col min="8959" max="8959" width="35.75" style="315" customWidth="1"/>
    <col min="8960" max="8960" width="7.875" style="315" hidden="1" customWidth="1"/>
    <col min="8961" max="8962" width="12" style="315" customWidth="1"/>
    <col min="8963" max="8963" width="8" style="315" customWidth="1"/>
    <col min="8964" max="8964" width="7.875" style="315" customWidth="1"/>
    <col min="8965" max="8966" width="7.875" style="315" hidden="1" customWidth="1"/>
    <col min="8967" max="9214" width="7.875" style="315"/>
    <col min="9215" max="9215" width="35.75" style="315" customWidth="1"/>
    <col min="9216" max="9216" width="7.875" style="315" hidden="1" customWidth="1"/>
    <col min="9217" max="9218" width="12" style="315" customWidth="1"/>
    <col min="9219" max="9219" width="8" style="315" customWidth="1"/>
    <col min="9220" max="9220" width="7.875" style="315" customWidth="1"/>
    <col min="9221" max="9222" width="7.875" style="315" hidden="1" customWidth="1"/>
    <col min="9223" max="9470" width="7.875" style="315"/>
    <col min="9471" max="9471" width="35.75" style="315" customWidth="1"/>
    <col min="9472" max="9472" width="7.875" style="315" hidden="1" customWidth="1"/>
    <col min="9473" max="9474" width="12" style="315" customWidth="1"/>
    <col min="9475" max="9475" width="8" style="315" customWidth="1"/>
    <col min="9476" max="9476" width="7.875" style="315" customWidth="1"/>
    <col min="9477" max="9478" width="7.875" style="315" hidden="1" customWidth="1"/>
    <col min="9479" max="9726" width="7.875" style="315"/>
    <col min="9727" max="9727" width="35.75" style="315" customWidth="1"/>
    <col min="9728" max="9728" width="7.875" style="315" hidden="1" customWidth="1"/>
    <col min="9729" max="9730" width="12" style="315" customWidth="1"/>
    <col min="9731" max="9731" width="8" style="315" customWidth="1"/>
    <col min="9732" max="9732" width="7.875" style="315" customWidth="1"/>
    <col min="9733" max="9734" width="7.875" style="315" hidden="1" customWidth="1"/>
    <col min="9735" max="9982" width="7.875" style="315"/>
    <col min="9983" max="9983" width="35.75" style="315" customWidth="1"/>
    <col min="9984" max="9984" width="7.875" style="315" hidden="1" customWidth="1"/>
    <col min="9985" max="9986" width="12" style="315" customWidth="1"/>
    <col min="9987" max="9987" width="8" style="315" customWidth="1"/>
    <col min="9988" max="9988" width="7.875" style="315" customWidth="1"/>
    <col min="9989" max="9990" width="7.875" style="315" hidden="1" customWidth="1"/>
    <col min="9991" max="10238" width="7.875" style="315"/>
    <col min="10239" max="10239" width="35.75" style="315" customWidth="1"/>
    <col min="10240" max="10240" width="7.875" style="315" hidden="1" customWidth="1"/>
    <col min="10241" max="10242" width="12" style="315" customWidth="1"/>
    <col min="10243" max="10243" width="8" style="315" customWidth="1"/>
    <col min="10244" max="10244" width="7.875" style="315" customWidth="1"/>
    <col min="10245" max="10246" width="7.875" style="315" hidden="1" customWidth="1"/>
    <col min="10247" max="10494" width="7.875" style="315"/>
    <col min="10495" max="10495" width="35.75" style="315" customWidth="1"/>
    <col min="10496" max="10496" width="7.875" style="315" hidden="1" customWidth="1"/>
    <col min="10497" max="10498" width="12" style="315" customWidth="1"/>
    <col min="10499" max="10499" width="8" style="315" customWidth="1"/>
    <col min="10500" max="10500" width="7.875" style="315" customWidth="1"/>
    <col min="10501" max="10502" width="7.875" style="315" hidden="1" customWidth="1"/>
    <col min="10503" max="10750" width="7.875" style="315"/>
    <col min="10751" max="10751" width="35.75" style="315" customWidth="1"/>
    <col min="10752" max="10752" width="7.875" style="315" hidden="1" customWidth="1"/>
    <col min="10753" max="10754" width="12" style="315" customWidth="1"/>
    <col min="10755" max="10755" width="8" style="315" customWidth="1"/>
    <col min="10756" max="10756" width="7.875" style="315" customWidth="1"/>
    <col min="10757" max="10758" width="7.875" style="315" hidden="1" customWidth="1"/>
    <col min="10759" max="11006" width="7.875" style="315"/>
    <col min="11007" max="11007" width="35.75" style="315" customWidth="1"/>
    <col min="11008" max="11008" width="7.875" style="315" hidden="1" customWidth="1"/>
    <col min="11009" max="11010" width="12" style="315" customWidth="1"/>
    <col min="11011" max="11011" width="8" style="315" customWidth="1"/>
    <col min="11012" max="11012" width="7.875" style="315" customWidth="1"/>
    <col min="11013" max="11014" width="7.875" style="315" hidden="1" customWidth="1"/>
    <col min="11015" max="11262" width="7.875" style="315"/>
    <col min="11263" max="11263" width="35.75" style="315" customWidth="1"/>
    <col min="11264" max="11264" width="7.875" style="315" hidden="1" customWidth="1"/>
    <col min="11265" max="11266" width="12" style="315" customWidth="1"/>
    <col min="11267" max="11267" width="8" style="315" customWidth="1"/>
    <col min="11268" max="11268" width="7.875" style="315" customWidth="1"/>
    <col min="11269" max="11270" width="7.875" style="315" hidden="1" customWidth="1"/>
    <col min="11271" max="11518" width="7.875" style="315"/>
    <col min="11519" max="11519" width="35.75" style="315" customWidth="1"/>
    <col min="11520" max="11520" width="7.875" style="315" hidden="1" customWidth="1"/>
    <col min="11521" max="11522" width="12" style="315" customWidth="1"/>
    <col min="11523" max="11523" width="8" style="315" customWidth="1"/>
    <col min="11524" max="11524" width="7.875" style="315" customWidth="1"/>
    <col min="11525" max="11526" width="7.875" style="315" hidden="1" customWidth="1"/>
    <col min="11527" max="11774" width="7.875" style="315"/>
    <col min="11775" max="11775" width="35.75" style="315" customWidth="1"/>
    <col min="11776" max="11776" width="7.875" style="315" hidden="1" customWidth="1"/>
    <col min="11777" max="11778" width="12" style="315" customWidth="1"/>
    <col min="11779" max="11779" width="8" style="315" customWidth="1"/>
    <col min="11780" max="11780" width="7.875" style="315" customWidth="1"/>
    <col min="11781" max="11782" width="7.875" style="315" hidden="1" customWidth="1"/>
    <col min="11783" max="12030" width="7.875" style="315"/>
    <col min="12031" max="12031" width="35.75" style="315" customWidth="1"/>
    <col min="12032" max="12032" width="7.875" style="315" hidden="1" customWidth="1"/>
    <col min="12033" max="12034" width="12" style="315" customWidth="1"/>
    <col min="12035" max="12035" width="8" style="315" customWidth="1"/>
    <col min="12036" max="12036" width="7.875" style="315" customWidth="1"/>
    <col min="12037" max="12038" width="7.875" style="315" hidden="1" customWidth="1"/>
    <col min="12039" max="12286" width="7.875" style="315"/>
    <col min="12287" max="12287" width="35.75" style="315" customWidth="1"/>
    <col min="12288" max="12288" width="7.875" style="315" hidden="1" customWidth="1"/>
    <col min="12289" max="12290" width="12" style="315" customWidth="1"/>
    <col min="12291" max="12291" width="8" style="315" customWidth="1"/>
    <col min="12292" max="12292" width="7.875" style="315" customWidth="1"/>
    <col min="12293" max="12294" width="7.875" style="315" hidden="1" customWidth="1"/>
    <col min="12295" max="12542" width="7.875" style="315"/>
    <col min="12543" max="12543" width="35.75" style="315" customWidth="1"/>
    <col min="12544" max="12544" width="7.875" style="315" hidden="1" customWidth="1"/>
    <col min="12545" max="12546" width="12" style="315" customWidth="1"/>
    <col min="12547" max="12547" width="8" style="315" customWidth="1"/>
    <col min="12548" max="12548" width="7.875" style="315" customWidth="1"/>
    <col min="12549" max="12550" width="7.875" style="315" hidden="1" customWidth="1"/>
    <col min="12551" max="12798" width="7.875" style="315"/>
    <col min="12799" max="12799" width="35.75" style="315" customWidth="1"/>
    <col min="12800" max="12800" width="7.875" style="315" hidden="1" customWidth="1"/>
    <col min="12801" max="12802" width="12" style="315" customWidth="1"/>
    <col min="12803" max="12803" width="8" style="315" customWidth="1"/>
    <col min="12804" max="12804" width="7.875" style="315" customWidth="1"/>
    <col min="12805" max="12806" width="7.875" style="315" hidden="1" customWidth="1"/>
    <col min="12807" max="13054" width="7.875" style="315"/>
    <col min="13055" max="13055" width="35.75" style="315" customWidth="1"/>
    <col min="13056" max="13056" width="7.875" style="315" hidden="1" customWidth="1"/>
    <col min="13057" max="13058" width="12" style="315" customWidth="1"/>
    <col min="13059" max="13059" width="8" style="315" customWidth="1"/>
    <col min="13060" max="13060" width="7.875" style="315" customWidth="1"/>
    <col min="13061" max="13062" width="7.875" style="315" hidden="1" customWidth="1"/>
    <col min="13063" max="13310" width="7.875" style="315"/>
    <col min="13311" max="13311" width="35.75" style="315" customWidth="1"/>
    <col min="13312" max="13312" width="7.875" style="315" hidden="1" customWidth="1"/>
    <col min="13313" max="13314" width="12" style="315" customWidth="1"/>
    <col min="13315" max="13315" width="8" style="315" customWidth="1"/>
    <col min="13316" max="13316" width="7.875" style="315" customWidth="1"/>
    <col min="13317" max="13318" width="7.875" style="315" hidden="1" customWidth="1"/>
    <col min="13319" max="13566" width="7.875" style="315"/>
    <col min="13567" max="13567" width="35.75" style="315" customWidth="1"/>
    <col min="13568" max="13568" width="7.875" style="315" hidden="1" customWidth="1"/>
    <col min="13569" max="13570" width="12" style="315" customWidth="1"/>
    <col min="13571" max="13571" width="8" style="315" customWidth="1"/>
    <col min="13572" max="13572" width="7.875" style="315" customWidth="1"/>
    <col min="13573" max="13574" width="7.875" style="315" hidden="1" customWidth="1"/>
    <col min="13575" max="13822" width="7.875" style="315"/>
    <col min="13823" max="13823" width="35.75" style="315" customWidth="1"/>
    <col min="13824" max="13824" width="7.875" style="315" hidden="1" customWidth="1"/>
    <col min="13825" max="13826" width="12" style="315" customWidth="1"/>
    <col min="13827" max="13827" width="8" style="315" customWidth="1"/>
    <col min="13828" max="13828" width="7.875" style="315" customWidth="1"/>
    <col min="13829" max="13830" width="7.875" style="315" hidden="1" customWidth="1"/>
    <col min="13831" max="14078" width="7.875" style="315"/>
    <col min="14079" max="14079" width="35.75" style="315" customWidth="1"/>
    <col min="14080" max="14080" width="7.875" style="315" hidden="1" customWidth="1"/>
    <col min="14081" max="14082" width="12" style="315" customWidth="1"/>
    <col min="14083" max="14083" width="8" style="315" customWidth="1"/>
    <col min="14084" max="14084" width="7.875" style="315" customWidth="1"/>
    <col min="14085" max="14086" width="7.875" style="315" hidden="1" customWidth="1"/>
    <col min="14087" max="14334" width="7.875" style="315"/>
    <col min="14335" max="14335" width="35.75" style="315" customWidth="1"/>
    <col min="14336" max="14336" width="7.875" style="315" hidden="1" customWidth="1"/>
    <col min="14337" max="14338" width="12" style="315" customWidth="1"/>
    <col min="14339" max="14339" width="8" style="315" customWidth="1"/>
    <col min="14340" max="14340" width="7.875" style="315" customWidth="1"/>
    <col min="14341" max="14342" width="7.875" style="315" hidden="1" customWidth="1"/>
    <col min="14343" max="14590" width="7.875" style="315"/>
    <col min="14591" max="14591" width="35.75" style="315" customWidth="1"/>
    <col min="14592" max="14592" width="7.875" style="315" hidden="1" customWidth="1"/>
    <col min="14593" max="14594" width="12" style="315" customWidth="1"/>
    <col min="14595" max="14595" width="8" style="315" customWidth="1"/>
    <col min="14596" max="14596" width="7.875" style="315" customWidth="1"/>
    <col min="14597" max="14598" width="7.875" style="315" hidden="1" customWidth="1"/>
    <col min="14599" max="14846" width="7.875" style="315"/>
    <col min="14847" max="14847" width="35.75" style="315" customWidth="1"/>
    <col min="14848" max="14848" width="7.875" style="315" hidden="1" customWidth="1"/>
    <col min="14849" max="14850" width="12" style="315" customWidth="1"/>
    <col min="14851" max="14851" width="8" style="315" customWidth="1"/>
    <col min="14852" max="14852" width="7.875" style="315" customWidth="1"/>
    <col min="14853" max="14854" width="7.875" style="315" hidden="1" customWidth="1"/>
    <col min="14855" max="15102" width="7.875" style="315"/>
    <col min="15103" max="15103" width="35.75" style="315" customWidth="1"/>
    <col min="15104" max="15104" width="7.875" style="315" hidden="1" customWidth="1"/>
    <col min="15105" max="15106" width="12" style="315" customWidth="1"/>
    <col min="15107" max="15107" width="8" style="315" customWidth="1"/>
    <col min="15108" max="15108" width="7.875" style="315" customWidth="1"/>
    <col min="15109" max="15110" width="7.875" style="315" hidden="1" customWidth="1"/>
    <col min="15111" max="15358" width="7.875" style="315"/>
    <col min="15359" max="15359" width="35.75" style="315" customWidth="1"/>
    <col min="15360" max="15360" width="7.875" style="315" hidden="1" customWidth="1"/>
    <col min="15361" max="15362" width="12" style="315" customWidth="1"/>
    <col min="15363" max="15363" width="8" style="315" customWidth="1"/>
    <col min="15364" max="15364" width="7.875" style="315" customWidth="1"/>
    <col min="15365" max="15366" width="7.875" style="315" hidden="1" customWidth="1"/>
    <col min="15367" max="15614" width="7.875" style="315"/>
    <col min="15615" max="15615" width="35.75" style="315" customWidth="1"/>
    <col min="15616" max="15616" width="7.875" style="315" hidden="1" customWidth="1"/>
    <col min="15617" max="15618" width="12" style="315" customWidth="1"/>
    <col min="15619" max="15619" width="8" style="315" customWidth="1"/>
    <col min="15620" max="15620" width="7.875" style="315" customWidth="1"/>
    <col min="15621" max="15622" width="7.875" style="315" hidden="1" customWidth="1"/>
    <col min="15623" max="15870" width="7.875" style="315"/>
    <col min="15871" max="15871" width="35.75" style="315" customWidth="1"/>
    <col min="15872" max="15872" width="7.875" style="315" hidden="1" customWidth="1"/>
    <col min="15873" max="15874" width="12" style="315" customWidth="1"/>
    <col min="15875" max="15875" width="8" style="315" customWidth="1"/>
    <col min="15876" max="15876" width="7.875" style="315" customWidth="1"/>
    <col min="15877" max="15878" width="7.875" style="315" hidden="1" customWidth="1"/>
    <col min="15879" max="16126" width="7.875" style="315"/>
    <col min="16127" max="16127" width="35.75" style="315" customWidth="1"/>
    <col min="16128" max="16128" width="7.875" style="315" hidden="1" customWidth="1"/>
    <col min="16129" max="16130" width="12" style="315" customWidth="1"/>
    <col min="16131" max="16131" width="8" style="315" customWidth="1"/>
    <col min="16132" max="16132" width="7.875" style="315" customWidth="1"/>
    <col min="16133" max="16134" width="7.875" style="315" hidden="1" customWidth="1"/>
    <col min="16135" max="16384" width="7.875" style="315"/>
  </cols>
  <sheetData>
    <row r="1" ht="18" customHeight="1" spans="1:2">
      <c r="A1" s="317" t="s">
        <v>0</v>
      </c>
      <c r="B1" s="318"/>
    </row>
    <row r="2" ht="39.95" customHeight="1" spans="1:2">
      <c r="A2" s="319" t="s">
        <v>1</v>
      </c>
      <c r="B2" s="319"/>
    </row>
    <row r="3" ht="17.25" customHeight="1" spans="1:2">
      <c r="A3" s="320"/>
      <c r="B3" s="321" t="s">
        <v>2</v>
      </c>
    </row>
    <row r="4" s="311" customFormat="1" ht="22.5" customHeight="1" spans="1:2">
      <c r="A4" s="322" t="s">
        <v>3</v>
      </c>
      <c r="B4" s="323" t="s">
        <v>4</v>
      </c>
    </row>
    <row r="5" s="312" customFormat="1" ht="22.5" customHeight="1" spans="1:2">
      <c r="A5" s="324" t="s">
        <v>5</v>
      </c>
      <c r="B5" s="325">
        <f>SUM(B6:B21)</f>
        <v>463539</v>
      </c>
    </row>
    <row r="6" s="313" customFormat="1" ht="22.5" customHeight="1" spans="1:5">
      <c r="A6" s="326" t="s">
        <v>6</v>
      </c>
      <c r="B6" s="327">
        <v>157397</v>
      </c>
      <c r="E6" s="313">
        <v>988753</v>
      </c>
    </row>
    <row r="7" ht="22.5" customHeight="1" spans="1:5">
      <c r="A7" s="326" t="s">
        <v>7</v>
      </c>
      <c r="B7" s="327">
        <v>49000</v>
      </c>
      <c r="E7" s="315">
        <v>822672</v>
      </c>
    </row>
    <row r="8" s="311" customFormat="1" ht="22.5" customHeight="1" spans="1:2">
      <c r="A8" s="326" t="s">
        <v>8</v>
      </c>
      <c r="B8" s="327"/>
    </row>
    <row r="9" ht="22.5" customHeight="1" spans="1:5">
      <c r="A9" s="326" t="s">
        <v>9</v>
      </c>
      <c r="B9" s="327">
        <v>20000</v>
      </c>
      <c r="E9" s="315">
        <v>988753</v>
      </c>
    </row>
    <row r="10" ht="22.5" customHeight="1" spans="1:5">
      <c r="A10" s="326" t="s">
        <v>10</v>
      </c>
      <c r="B10" s="327">
        <v>1500</v>
      </c>
      <c r="E10" s="315">
        <v>822672</v>
      </c>
    </row>
    <row r="11" s="314" customFormat="1" ht="22.5" customHeight="1" spans="1:2">
      <c r="A11" s="326" t="s">
        <v>11</v>
      </c>
      <c r="B11" s="327">
        <v>33000</v>
      </c>
    </row>
    <row r="12" ht="22.5" customHeight="1" spans="1:2">
      <c r="A12" s="326" t="s">
        <v>12</v>
      </c>
      <c r="B12" s="327">
        <v>20000</v>
      </c>
    </row>
    <row r="13" ht="22.5" customHeight="1" spans="1:2">
      <c r="A13" s="326" t="s">
        <v>13</v>
      </c>
      <c r="B13" s="327">
        <v>9500</v>
      </c>
    </row>
    <row r="14" ht="22.5" customHeight="1" spans="1:2">
      <c r="A14" s="326" t="s">
        <v>14</v>
      </c>
      <c r="B14" s="327">
        <v>21500</v>
      </c>
    </row>
    <row r="15" ht="22.5" customHeight="1" spans="1:2">
      <c r="A15" s="326" t="s">
        <v>15</v>
      </c>
      <c r="B15" s="327">
        <v>57500</v>
      </c>
    </row>
    <row r="16" ht="22.5" customHeight="1" spans="1:2">
      <c r="A16" s="326" t="s">
        <v>16</v>
      </c>
      <c r="B16" s="327">
        <v>7500</v>
      </c>
    </row>
    <row r="17" ht="22.5" customHeight="1" spans="1:2">
      <c r="A17" s="326" t="s">
        <v>17</v>
      </c>
      <c r="B17" s="327"/>
    </row>
    <row r="18" ht="22.5" customHeight="1" spans="1:2">
      <c r="A18" s="326" t="s">
        <v>18</v>
      </c>
      <c r="B18" s="327">
        <v>72000</v>
      </c>
    </row>
    <row r="19" ht="22.5" customHeight="1" spans="1:2">
      <c r="A19" s="326" t="s">
        <v>19</v>
      </c>
      <c r="B19" s="327"/>
    </row>
    <row r="20" ht="22.5" customHeight="1" spans="1:2">
      <c r="A20" s="326" t="s">
        <v>20</v>
      </c>
      <c r="B20" s="327">
        <v>14642</v>
      </c>
    </row>
    <row r="21" ht="22.5" customHeight="1" spans="1:2">
      <c r="A21" s="326" t="s">
        <v>21</v>
      </c>
      <c r="B21" s="327"/>
    </row>
    <row r="22" s="314" customFormat="1" ht="22.5" customHeight="1" spans="1:2">
      <c r="A22" s="324" t="s">
        <v>22</v>
      </c>
      <c r="B22" s="325">
        <f>SUM(B23:B30)</f>
        <v>81000</v>
      </c>
    </row>
    <row r="23" ht="22.5" customHeight="1" spans="1:2">
      <c r="A23" s="326" t="s">
        <v>23</v>
      </c>
      <c r="B23" s="327">
        <v>39380</v>
      </c>
    </row>
    <row r="24" ht="22.5" customHeight="1" spans="1:2">
      <c r="A24" s="326" t="s">
        <v>24</v>
      </c>
      <c r="B24" s="327">
        <v>8000</v>
      </c>
    </row>
    <row r="25" ht="22.5" customHeight="1" spans="1:2">
      <c r="A25" s="326" t="s">
        <v>25</v>
      </c>
      <c r="B25" s="327">
        <v>3300</v>
      </c>
    </row>
    <row r="26" ht="22.5" customHeight="1" spans="1:2">
      <c r="A26" s="326" t="s">
        <v>26</v>
      </c>
      <c r="B26" s="327">
        <v>28000</v>
      </c>
    </row>
    <row r="27" ht="22.5" customHeight="1" spans="1:2">
      <c r="A27" s="326" t="s">
        <v>27</v>
      </c>
      <c r="B27" s="327"/>
    </row>
    <row r="28" ht="22.5" customHeight="1" spans="1:2">
      <c r="A28" s="326" t="s">
        <v>28</v>
      </c>
      <c r="B28" s="327"/>
    </row>
    <row r="29" ht="22.5" customHeight="1" spans="1:2">
      <c r="A29" s="326" t="s">
        <v>29</v>
      </c>
      <c r="B29" s="327"/>
    </row>
    <row r="30" ht="22.5" customHeight="1" spans="1:2">
      <c r="A30" s="326" t="s">
        <v>30</v>
      </c>
      <c r="B30" s="327">
        <v>2320</v>
      </c>
    </row>
    <row r="31" ht="22.5" customHeight="1" spans="1:2">
      <c r="A31" s="326" t="s">
        <v>31</v>
      </c>
      <c r="B31" s="328"/>
    </row>
    <row r="32" ht="22.5" customHeight="1" spans="1:2">
      <c r="A32" s="326" t="s">
        <v>31</v>
      </c>
      <c r="B32" s="327"/>
    </row>
    <row r="33" ht="22.5" customHeight="1" spans="1:2">
      <c r="A33" s="329" t="s">
        <v>32</v>
      </c>
      <c r="B33" s="327">
        <f>B5+B22</f>
        <v>544539</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Z20" sqref="Z20"/>
    </sheetView>
  </sheetViews>
  <sheetFormatPr defaultColWidth="7" defaultRowHeight="15"/>
  <cols>
    <col min="1" max="1" width="48.75" style="56" customWidth="1"/>
    <col min="2" max="2" width="23.375" style="56" customWidth="1"/>
    <col min="3" max="3" width="10.375" style="51" hidden="1" customWidth="1"/>
    <col min="4" max="4" width="9.625" style="58" hidden="1" customWidth="1"/>
    <col min="5" max="5" width="8.125" style="58" hidden="1" customWidth="1"/>
    <col min="6" max="6" width="9.625" style="59" hidden="1" customWidth="1"/>
    <col min="7" max="7" width="17.5" style="59" hidden="1" customWidth="1"/>
    <col min="8" max="8" width="12.5" style="60" hidden="1" customWidth="1"/>
    <col min="9" max="9" width="7" style="61" hidden="1" customWidth="1"/>
    <col min="10" max="11" width="7" style="58" hidden="1" customWidth="1"/>
    <col min="12" max="12" width="13.875" style="58" hidden="1" customWidth="1"/>
    <col min="13" max="13" width="7.875" style="58" hidden="1" customWidth="1"/>
    <col min="14" max="14" width="9.5" style="58" hidden="1" customWidth="1"/>
    <col min="15" max="15" width="6.875" style="58" hidden="1" customWidth="1"/>
    <col min="16" max="16" width="9" style="58" hidden="1" customWidth="1"/>
    <col min="17" max="17" width="5.875" style="58" hidden="1" customWidth="1"/>
    <col min="18" max="18" width="5.25" style="58" hidden="1" customWidth="1"/>
    <col min="19" max="19" width="6.5" style="58" hidden="1" customWidth="1"/>
    <col min="20" max="21" width="7" style="58" hidden="1" customWidth="1"/>
    <col min="22" max="22" width="10.625" style="58" hidden="1" customWidth="1"/>
    <col min="23" max="23" width="10.5" style="58" hidden="1" customWidth="1"/>
    <col min="24" max="24" width="7" style="58" hidden="1" customWidth="1"/>
    <col min="25" max="16384" width="7" style="58"/>
  </cols>
  <sheetData>
    <row r="1" ht="21.75" customHeight="1" spans="1:2">
      <c r="A1" s="62" t="s">
        <v>1245</v>
      </c>
      <c r="B1" s="62"/>
    </row>
    <row r="2" ht="51.75" customHeight="1" spans="1:8">
      <c r="A2" s="151" t="s">
        <v>1246</v>
      </c>
      <c r="B2" s="152"/>
      <c r="F2" s="58"/>
      <c r="G2" s="58"/>
      <c r="H2" s="58"/>
    </row>
    <row r="3" s="37" customFormat="1" ht="18.75" customHeight="1" spans="1:12">
      <c r="A3" s="209"/>
      <c r="B3" s="210" t="s">
        <v>35</v>
      </c>
      <c r="C3" s="40"/>
      <c r="D3" s="37">
        <v>12.11</v>
      </c>
      <c r="F3" s="37">
        <v>12.22</v>
      </c>
      <c r="I3" s="211"/>
      <c r="L3" s="37">
        <v>1.2</v>
      </c>
    </row>
    <row r="4" s="150" customFormat="1" ht="34.5" customHeight="1" spans="1:14">
      <c r="A4" s="153" t="s">
        <v>1122</v>
      </c>
      <c r="B4" s="153" t="s">
        <v>4</v>
      </c>
      <c r="C4" s="54"/>
      <c r="F4" s="154" t="s">
        <v>1125</v>
      </c>
      <c r="G4" s="154" t="s">
        <v>1126</v>
      </c>
      <c r="H4" s="154" t="s">
        <v>1127</v>
      </c>
      <c r="I4" s="161"/>
      <c r="L4" s="154" t="s">
        <v>1125</v>
      </c>
      <c r="M4" s="162" t="s">
        <v>1126</v>
      </c>
      <c r="N4" s="154" t="s">
        <v>1127</v>
      </c>
    </row>
    <row r="5" ht="34.5" customHeight="1" spans="1:24">
      <c r="A5" s="155" t="s">
        <v>1128</v>
      </c>
      <c r="B5" s="156"/>
      <c r="C5" s="80">
        <v>105429</v>
      </c>
      <c r="D5" s="157">
        <v>595734.14</v>
      </c>
      <c r="E5" s="58">
        <f>104401+13602</f>
        <v>118003</v>
      </c>
      <c r="F5" s="59" t="s">
        <v>41</v>
      </c>
      <c r="G5" s="59" t="s">
        <v>1129</v>
      </c>
      <c r="H5" s="60">
        <v>596221.15</v>
      </c>
      <c r="I5" s="61" t="e">
        <f>F5-A5</f>
        <v>#VALUE!</v>
      </c>
      <c r="J5" s="110" t="e">
        <f>H5-#REF!</f>
        <v>#REF!</v>
      </c>
      <c r="K5" s="110">
        <v>75943</v>
      </c>
      <c r="L5" s="59" t="s">
        <v>41</v>
      </c>
      <c r="M5" s="59" t="s">
        <v>1129</v>
      </c>
      <c r="N5" s="60">
        <v>643048.95</v>
      </c>
      <c r="O5" s="61" t="e">
        <f>L5-A5</f>
        <v>#VALUE!</v>
      </c>
      <c r="P5" s="110" t="e">
        <f>N5-#REF!</f>
        <v>#REF!</v>
      </c>
      <c r="R5" s="58">
        <v>717759</v>
      </c>
      <c r="T5" s="163" t="s">
        <v>41</v>
      </c>
      <c r="U5" s="163" t="s">
        <v>1129</v>
      </c>
      <c r="V5" s="164">
        <v>659380.53</v>
      </c>
      <c r="W5" s="58" t="e">
        <f>#REF!-V5</f>
        <v>#REF!</v>
      </c>
      <c r="X5" s="58" t="e">
        <f>T5-A5</f>
        <v>#VALUE!</v>
      </c>
    </row>
    <row r="6" ht="34.5" customHeight="1" spans="1:23">
      <c r="A6" s="158" t="s">
        <v>80</v>
      </c>
      <c r="B6" s="159">
        <f>B5</f>
        <v>0</v>
      </c>
      <c r="F6" s="170" t="str">
        <f>""</f>
        <v/>
      </c>
      <c r="G6" s="170" t="str">
        <f>""</f>
        <v/>
      </c>
      <c r="H6" s="170" t="str">
        <f>""</f>
        <v/>
      </c>
      <c r="L6" s="170" t="str">
        <f>""</f>
        <v/>
      </c>
      <c r="M6" s="176" t="str">
        <f>""</f>
        <v/>
      </c>
      <c r="N6" s="170" t="str">
        <f>""</f>
        <v/>
      </c>
      <c r="V6" s="212" t="e">
        <f>#REF!+#REF!+#REF!+#REF!+#REF!+#REF!+#REF!+#REF!+#REF!+#REF!+#REF!+#REF!+#REF!+#REF!+#REF!+#REF!+#REF!+#REF!+#REF!+#REF!+#REF!</f>
        <v>#REF!</v>
      </c>
      <c r="W6" s="212" t="e">
        <f>#REF!+#REF!+#REF!+#REF!+#REF!+#REF!+#REF!+#REF!+#REF!+#REF!+#REF!+#REF!+#REF!+#REF!+#REF!+#REF!+#REF!+#REF!+#REF!+#REF!+#REF!</f>
        <v>#REF!</v>
      </c>
    </row>
    <row r="7" ht="19.5" customHeight="1" spans="16:24">
      <c r="P7" s="110"/>
      <c r="T7" s="163" t="s">
        <v>1134</v>
      </c>
      <c r="U7" s="163" t="s">
        <v>1135</v>
      </c>
      <c r="V7" s="164">
        <v>19998</v>
      </c>
      <c r="W7" s="58" t="e">
        <f>#REF!-V7</f>
        <v>#REF!</v>
      </c>
      <c r="X7" s="58">
        <f>T7-A7</f>
        <v>23203</v>
      </c>
    </row>
    <row r="8" ht="19.5" customHeight="1" spans="1:24">
      <c r="A8" s="160" t="s">
        <v>1133</v>
      </c>
      <c r="P8" s="110"/>
      <c r="T8" s="163" t="s">
        <v>1136</v>
      </c>
      <c r="U8" s="163" t="s">
        <v>1137</v>
      </c>
      <c r="V8" s="164">
        <v>19998</v>
      </c>
      <c r="W8" s="58" t="e">
        <f>#REF!-V8</f>
        <v>#REF!</v>
      </c>
      <c r="X8" s="58" t="e">
        <f>T8-A8</f>
        <v>#VALUE!</v>
      </c>
    </row>
    <row r="9" ht="19.5" customHeight="1" spans="16:16">
      <c r="P9" s="110"/>
    </row>
    <row r="10" ht="19.5" customHeight="1" spans="1:16">
      <c r="A10" s="58"/>
      <c r="B10" s="58"/>
      <c r="C10" s="58"/>
      <c r="F10" s="58"/>
      <c r="G10" s="58"/>
      <c r="H10" s="58"/>
      <c r="I10" s="58"/>
      <c r="P10" s="110"/>
    </row>
    <row r="11" ht="19.5" customHeight="1" spans="1:16">
      <c r="A11" s="58"/>
      <c r="B11" s="58"/>
      <c r="C11" s="58"/>
      <c r="F11" s="58"/>
      <c r="G11" s="58"/>
      <c r="H11" s="58"/>
      <c r="I11" s="58"/>
      <c r="P11" s="110"/>
    </row>
    <row r="12" ht="19.5" customHeight="1" spans="1:16">
      <c r="A12" s="58"/>
      <c r="B12" s="58"/>
      <c r="C12" s="58"/>
      <c r="F12" s="58"/>
      <c r="G12" s="58"/>
      <c r="H12" s="58"/>
      <c r="I12" s="58"/>
      <c r="P12" s="110"/>
    </row>
    <row r="13" ht="19.5" customHeight="1" spans="1:16">
      <c r="A13" s="58"/>
      <c r="B13" s="58"/>
      <c r="C13" s="58"/>
      <c r="F13" s="58"/>
      <c r="G13" s="58"/>
      <c r="H13" s="58"/>
      <c r="I13" s="58"/>
      <c r="P13" s="110"/>
    </row>
    <row r="14" ht="19.5" customHeight="1" spans="1:16">
      <c r="A14" s="58"/>
      <c r="B14" s="58"/>
      <c r="C14" s="58"/>
      <c r="F14" s="58"/>
      <c r="G14" s="58"/>
      <c r="H14" s="58"/>
      <c r="I14" s="58"/>
      <c r="P14" s="110"/>
    </row>
    <row r="15" ht="19.5" customHeight="1" spans="1:16">
      <c r="A15" s="58"/>
      <c r="B15" s="58"/>
      <c r="C15" s="58"/>
      <c r="F15" s="58"/>
      <c r="G15" s="58"/>
      <c r="H15" s="58"/>
      <c r="I15" s="58"/>
      <c r="P15" s="110"/>
    </row>
    <row r="16" ht="19.5" customHeight="1" spans="1:16">
      <c r="A16" s="58"/>
      <c r="B16" s="58"/>
      <c r="C16" s="58"/>
      <c r="F16" s="58"/>
      <c r="G16" s="58"/>
      <c r="H16" s="58"/>
      <c r="I16" s="58"/>
      <c r="P16" s="110"/>
    </row>
    <row r="17" ht="19.5" customHeight="1" spans="1:16">
      <c r="A17" s="58"/>
      <c r="B17" s="58"/>
      <c r="C17" s="58"/>
      <c r="F17" s="58"/>
      <c r="G17" s="58"/>
      <c r="H17" s="58"/>
      <c r="I17" s="58"/>
      <c r="P17" s="110"/>
    </row>
    <row r="18" ht="19.5" customHeight="1" spans="1:16">
      <c r="A18" s="58"/>
      <c r="B18" s="58"/>
      <c r="C18" s="58"/>
      <c r="F18" s="58"/>
      <c r="G18" s="58"/>
      <c r="H18" s="58"/>
      <c r="I18" s="58"/>
      <c r="P18" s="110"/>
    </row>
    <row r="19" ht="19.5" customHeight="1" spans="1:16">
      <c r="A19" s="58"/>
      <c r="B19" s="58"/>
      <c r="C19" s="58"/>
      <c r="F19" s="58"/>
      <c r="G19" s="58"/>
      <c r="H19" s="58"/>
      <c r="I19" s="58"/>
      <c r="P19" s="110"/>
    </row>
    <row r="20" ht="19.5" customHeight="1" spans="1:16">
      <c r="A20" s="58"/>
      <c r="B20" s="58"/>
      <c r="C20" s="58"/>
      <c r="F20" s="58"/>
      <c r="G20" s="58"/>
      <c r="H20" s="58"/>
      <c r="I20" s="58"/>
      <c r="P20" s="110"/>
    </row>
    <row r="21" ht="19.5" customHeight="1" spans="1:16">
      <c r="A21" s="58"/>
      <c r="B21" s="58"/>
      <c r="C21" s="58"/>
      <c r="F21" s="58"/>
      <c r="G21" s="58"/>
      <c r="H21" s="58"/>
      <c r="I21" s="58"/>
      <c r="P21" s="11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8" sqref="A8"/>
    </sheetView>
  </sheetViews>
  <sheetFormatPr defaultColWidth="7.875" defaultRowHeight="33" customHeight="1" outlineLevelRow="7" outlineLevelCol="1"/>
  <cols>
    <col min="1" max="1" width="62.75" style="136" customWidth="1"/>
    <col min="2" max="2" width="22.25" style="199" customWidth="1"/>
    <col min="3" max="3" width="8" style="136" customWidth="1"/>
    <col min="4" max="250" width="7.875" style="136"/>
    <col min="251" max="251" width="35.75" style="136" customWidth="1"/>
    <col min="252" max="252" width="7.875" style="136" hidden="1" customWidth="1"/>
    <col min="253" max="254" width="12" style="136" customWidth="1"/>
    <col min="255" max="255" width="8" style="136" customWidth="1"/>
    <col min="256" max="256" width="7.875" style="136" customWidth="1"/>
    <col min="257" max="258" width="7.875" style="136" hidden="1" customWidth="1"/>
    <col min="259" max="506" width="7.875" style="136"/>
    <col min="507" max="507" width="35.75" style="136" customWidth="1"/>
    <col min="508" max="508" width="7.875" style="136" hidden="1" customWidth="1"/>
    <col min="509" max="510" width="12" style="136" customWidth="1"/>
    <col min="511" max="511" width="8" style="136" customWidth="1"/>
    <col min="512" max="512" width="7.875" style="136" customWidth="1"/>
    <col min="513" max="514" width="7.875" style="136" hidden="1" customWidth="1"/>
    <col min="515" max="762" width="7.875" style="136"/>
    <col min="763" max="763" width="35.75" style="136" customWidth="1"/>
    <col min="764" max="764" width="7.875" style="136" hidden="1" customWidth="1"/>
    <col min="765" max="766" width="12" style="136" customWidth="1"/>
    <col min="767" max="767" width="8" style="136" customWidth="1"/>
    <col min="768" max="768" width="7.875" style="136" customWidth="1"/>
    <col min="769" max="770" width="7.875" style="136" hidden="1" customWidth="1"/>
    <col min="771" max="1018" width="7.875" style="136"/>
    <col min="1019" max="1019" width="35.75" style="136" customWidth="1"/>
    <col min="1020" max="1020" width="7.875" style="136" hidden="1" customWidth="1"/>
    <col min="1021" max="1022" width="12" style="136" customWidth="1"/>
    <col min="1023" max="1023" width="8" style="136" customWidth="1"/>
    <col min="1024" max="1024" width="7.875" style="136" customWidth="1"/>
    <col min="1025" max="1026" width="7.875" style="136" hidden="1" customWidth="1"/>
    <col min="1027" max="1274" width="7.875" style="136"/>
    <col min="1275" max="1275" width="35.75" style="136" customWidth="1"/>
    <col min="1276" max="1276" width="7.875" style="136" hidden="1" customWidth="1"/>
    <col min="1277" max="1278" width="12" style="136" customWidth="1"/>
    <col min="1279" max="1279" width="8" style="136" customWidth="1"/>
    <col min="1280" max="1280" width="7.875" style="136" customWidth="1"/>
    <col min="1281" max="1282" width="7.875" style="136" hidden="1" customWidth="1"/>
    <col min="1283" max="1530" width="7.875" style="136"/>
    <col min="1531" max="1531" width="35.75" style="136" customWidth="1"/>
    <col min="1532" max="1532" width="7.875" style="136" hidden="1" customWidth="1"/>
    <col min="1533" max="1534" width="12" style="136" customWidth="1"/>
    <col min="1535" max="1535" width="8" style="136" customWidth="1"/>
    <col min="1536" max="1536" width="7.875" style="136" customWidth="1"/>
    <col min="1537" max="1538" width="7.875" style="136" hidden="1" customWidth="1"/>
    <col min="1539" max="1786" width="7.875" style="136"/>
    <col min="1787" max="1787" width="35.75" style="136" customWidth="1"/>
    <col min="1788" max="1788" width="7.875" style="136" hidden="1" customWidth="1"/>
    <col min="1789" max="1790" width="12" style="136" customWidth="1"/>
    <col min="1791" max="1791" width="8" style="136" customWidth="1"/>
    <col min="1792" max="1792" width="7.875" style="136" customWidth="1"/>
    <col min="1793" max="1794" width="7.875" style="136" hidden="1" customWidth="1"/>
    <col min="1795" max="2042" width="7.875" style="136"/>
    <col min="2043" max="2043" width="35.75" style="136" customWidth="1"/>
    <col min="2044" max="2044" width="7.875" style="136" hidden="1" customWidth="1"/>
    <col min="2045" max="2046" width="12" style="136" customWidth="1"/>
    <col min="2047" max="2047" width="8" style="136" customWidth="1"/>
    <col min="2048" max="2048" width="7.875" style="136" customWidth="1"/>
    <col min="2049" max="2050" width="7.875" style="136" hidden="1" customWidth="1"/>
    <col min="2051" max="2298" width="7.875" style="136"/>
    <col min="2299" max="2299" width="35.75" style="136" customWidth="1"/>
    <col min="2300" max="2300" width="7.875" style="136" hidden="1" customWidth="1"/>
    <col min="2301" max="2302" width="12" style="136" customWidth="1"/>
    <col min="2303" max="2303" width="8" style="136" customWidth="1"/>
    <col min="2304" max="2304" width="7.875" style="136" customWidth="1"/>
    <col min="2305" max="2306" width="7.875" style="136" hidden="1" customWidth="1"/>
    <col min="2307" max="2554" width="7.875" style="136"/>
    <col min="2555" max="2555" width="35.75" style="136" customWidth="1"/>
    <col min="2556" max="2556" width="7.875" style="136" hidden="1" customWidth="1"/>
    <col min="2557" max="2558" width="12" style="136" customWidth="1"/>
    <col min="2559" max="2559" width="8" style="136" customWidth="1"/>
    <col min="2560" max="2560" width="7.875" style="136" customWidth="1"/>
    <col min="2561" max="2562" width="7.875" style="136" hidden="1" customWidth="1"/>
    <col min="2563" max="2810" width="7.875" style="136"/>
    <col min="2811" max="2811" width="35.75" style="136" customWidth="1"/>
    <col min="2812" max="2812" width="7.875" style="136" hidden="1" customWidth="1"/>
    <col min="2813" max="2814" width="12" style="136" customWidth="1"/>
    <col min="2815" max="2815" width="8" style="136" customWidth="1"/>
    <col min="2816" max="2816" width="7.875" style="136" customWidth="1"/>
    <col min="2817" max="2818" width="7.875" style="136" hidden="1" customWidth="1"/>
    <col min="2819" max="3066" width="7.875" style="136"/>
    <col min="3067" max="3067" width="35.75" style="136" customWidth="1"/>
    <col min="3068" max="3068" width="7.875" style="136" hidden="1" customWidth="1"/>
    <col min="3069" max="3070" width="12" style="136" customWidth="1"/>
    <col min="3071" max="3071" width="8" style="136" customWidth="1"/>
    <col min="3072" max="3072" width="7.875" style="136" customWidth="1"/>
    <col min="3073" max="3074" width="7.875" style="136" hidden="1" customWidth="1"/>
    <col min="3075" max="3322" width="7.875" style="136"/>
    <col min="3323" max="3323" width="35.75" style="136" customWidth="1"/>
    <col min="3324" max="3324" width="7.875" style="136" hidden="1" customWidth="1"/>
    <col min="3325" max="3326" width="12" style="136" customWidth="1"/>
    <col min="3327" max="3327" width="8" style="136" customWidth="1"/>
    <col min="3328" max="3328" width="7.875" style="136" customWidth="1"/>
    <col min="3329" max="3330" width="7.875" style="136" hidden="1" customWidth="1"/>
    <col min="3331" max="3578" width="7.875" style="136"/>
    <col min="3579" max="3579" width="35.75" style="136" customWidth="1"/>
    <col min="3580" max="3580" width="7.875" style="136" hidden="1" customWidth="1"/>
    <col min="3581" max="3582" width="12" style="136" customWidth="1"/>
    <col min="3583" max="3583" width="8" style="136" customWidth="1"/>
    <col min="3584" max="3584" width="7.875" style="136" customWidth="1"/>
    <col min="3585" max="3586" width="7.875" style="136" hidden="1" customWidth="1"/>
    <col min="3587" max="3834" width="7.875" style="136"/>
    <col min="3835" max="3835" width="35.75" style="136" customWidth="1"/>
    <col min="3836" max="3836" width="7.875" style="136" hidden="1" customWidth="1"/>
    <col min="3837" max="3838" width="12" style="136" customWidth="1"/>
    <col min="3839" max="3839" width="8" style="136" customWidth="1"/>
    <col min="3840" max="3840" width="7.875" style="136" customWidth="1"/>
    <col min="3841" max="3842" width="7.875" style="136" hidden="1" customWidth="1"/>
    <col min="3843" max="4090" width="7.875" style="136"/>
    <col min="4091" max="4091" width="35.75" style="136" customWidth="1"/>
    <col min="4092" max="4092" width="7.875" style="136" hidden="1" customWidth="1"/>
    <col min="4093" max="4094" width="12" style="136" customWidth="1"/>
    <col min="4095" max="4095" width="8" style="136" customWidth="1"/>
    <col min="4096" max="4096" width="7.875" style="136" customWidth="1"/>
    <col min="4097" max="4098" width="7.875" style="136" hidden="1" customWidth="1"/>
    <col min="4099" max="4346" width="7.875" style="136"/>
    <col min="4347" max="4347" width="35.75" style="136" customWidth="1"/>
    <col min="4348" max="4348" width="7.875" style="136" hidden="1" customWidth="1"/>
    <col min="4349" max="4350" width="12" style="136" customWidth="1"/>
    <col min="4351" max="4351" width="8" style="136" customWidth="1"/>
    <col min="4352" max="4352" width="7.875" style="136" customWidth="1"/>
    <col min="4353" max="4354" width="7.875" style="136" hidden="1" customWidth="1"/>
    <col min="4355" max="4602" width="7.875" style="136"/>
    <col min="4603" max="4603" width="35.75" style="136" customWidth="1"/>
    <col min="4604" max="4604" width="7.875" style="136" hidden="1" customWidth="1"/>
    <col min="4605" max="4606" width="12" style="136" customWidth="1"/>
    <col min="4607" max="4607" width="8" style="136" customWidth="1"/>
    <col min="4608" max="4608" width="7.875" style="136" customWidth="1"/>
    <col min="4609" max="4610" width="7.875" style="136" hidden="1" customWidth="1"/>
    <col min="4611" max="4858" width="7.875" style="136"/>
    <col min="4859" max="4859" width="35.75" style="136" customWidth="1"/>
    <col min="4860" max="4860" width="7.875" style="136" hidden="1" customWidth="1"/>
    <col min="4861" max="4862" width="12" style="136" customWidth="1"/>
    <col min="4863" max="4863" width="8" style="136" customWidth="1"/>
    <col min="4864" max="4864" width="7.875" style="136" customWidth="1"/>
    <col min="4865" max="4866" width="7.875" style="136" hidden="1" customWidth="1"/>
    <col min="4867" max="5114" width="7.875" style="136"/>
    <col min="5115" max="5115" width="35.75" style="136" customWidth="1"/>
    <col min="5116" max="5116" width="7.875" style="136" hidden="1" customWidth="1"/>
    <col min="5117" max="5118" width="12" style="136" customWidth="1"/>
    <col min="5119" max="5119" width="8" style="136" customWidth="1"/>
    <col min="5120" max="5120" width="7.875" style="136" customWidth="1"/>
    <col min="5121" max="5122" width="7.875" style="136" hidden="1" customWidth="1"/>
    <col min="5123" max="5370" width="7.875" style="136"/>
    <col min="5371" max="5371" width="35.75" style="136" customWidth="1"/>
    <col min="5372" max="5372" width="7.875" style="136" hidden="1" customWidth="1"/>
    <col min="5373" max="5374" width="12" style="136" customWidth="1"/>
    <col min="5375" max="5375" width="8" style="136" customWidth="1"/>
    <col min="5376" max="5376" width="7.875" style="136" customWidth="1"/>
    <col min="5377" max="5378" width="7.875" style="136" hidden="1" customWidth="1"/>
    <col min="5379" max="5626" width="7.875" style="136"/>
    <col min="5627" max="5627" width="35.75" style="136" customWidth="1"/>
    <col min="5628" max="5628" width="7.875" style="136" hidden="1" customWidth="1"/>
    <col min="5629" max="5630" width="12" style="136" customWidth="1"/>
    <col min="5631" max="5631" width="8" style="136" customWidth="1"/>
    <col min="5632" max="5632" width="7.875" style="136" customWidth="1"/>
    <col min="5633" max="5634" width="7.875" style="136" hidden="1" customWidth="1"/>
    <col min="5635" max="5882" width="7.875" style="136"/>
    <col min="5883" max="5883" width="35.75" style="136" customWidth="1"/>
    <col min="5884" max="5884" width="7.875" style="136" hidden="1" customWidth="1"/>
    <col min="5885" max="5886" width="12" style="136" customWidth="1"/>
    <col min="5887" max="5887" width="8" style="136" customWidth="1"/>
    <col min="5888" max="5888" width="7.875" style="136" customWidth="1"/>
    <col min="5889" max="5890" width="7.875" style="136" hidden="1" customWidth="1"/>
    <col min="5891" max="6138" width="7.875" style="136"/>
    <col min="6139" max="6139" width="35.75" style="136" customWidth="1"/>
    <col min="6140" max="6140" width="7.875" style="136" hidden="1" customWidth="1"/>
    <col min="6141" max="6142" width="12" style="136" customWidth="1"/>
    <col min="6143" max="6143" width="8" style="136" customWidth="1"/>
    <col min="6144" max="6144" width="7.875" style="136" customWidth="1"/>
    <col min="6145" max="6146" width="7.875" style="136" hidden="1" customWidth="1"/>
    <col min="6147" max="6394" width="7.875" style="136"/>
    <col min="6395" max="6395" width="35.75" style="136" customWidth="1"/>
    <col min="6396" max="6396" width="7.875" style="136" hidden="1" customWidth="1"/>
    <col min="6397" max="6398" width="12" style="136" customWidth="1"/>
    <col min="6399" max="6399" width="8" style="136" customWidth="1"/>
    <col min="6400" max="6400" width="7.875" style="136" customWidth="1"/>
    <col min="6401" max="6402" width="7.875" style="136" hidden="1" customWidth="1"/>
    <col min="6403" max="6650" width="7.875" style="136"/>
    <col min="6651" max="6651" width="35.75" style="136" customWidth="1"/>
    <col min="6652" max="6652" width="7.875" style="136" hidden="1" customWidth="1"/>
    <col min="6653" max="6654" width="12" style="136" customWidth="1"/>
    <col min="6655" max="6655" width="8" style="136" customWidth="1"/>
    <col min="6656" max="6656" width="7.875" style="136" customWidth="1"/>
    <col min="6657" max="6658" width="7.875" style="136" hidden="1" customWidth="1"/>
    <col min="6659" max="6906" width="7.875" style="136"/>
    <col min="6907" max="6907" width="35.75" style="136" customWidth="1"/>
    <col min="6908" max="6908" width="7.875" style="136" hidden="1" customWidth="1"/>
    <col min="6909" max="6910" width="12" style="136" customWidth="1"/>
    <col min="6911" max="6911" width="8" style="136" customWidth="1"/>
    <col min="6912" max="6912" width="7.875" style="136" customWidth="1"/>
    <col min="6913" max="6914" width="7.875" style="136" hidden="1" customWidth="1"/>
    <col min="6915" max="7162" width="7.875" style="136"/>
    <col min="7163" max="7163" width="35.75" style="136" customWidth="1"/>
    <col min="7164" max="7164" width="7.875" style="136" hidden="1" customWidth="1"/>
    <col min="7165" max="7166" width="12" style="136" customWidth="1"/>
    <col min="7167" max="7167" width="8" style="136" customWidth="1"/>
    <col min="7168" max="7168" width="7.875" style="136" customWidth="1"/>
    <col min="7169" max="7170" width="7.875" style="136" hidden="1" customWidth="1"/>
    <col min="7171" max="7418" width="7.875" style="136"/>
    <col min="7419" max="7419" width="35.75" style="136" customWidth="1"/>
    <col min="7420" max="7420" width="7.875" style="136" hidden="1" customWidth="1"/>
    <col min="7421" max="7422" width="12" style="136" customWidth="1"/>
    <col min="7423" max="7423" width="8" style="136" customWidth="1"/>
    <col min="7424" max="7424" width="7.875" style="136" customWidth="1"/>
    <col min="7425" max="7426" width="7.875" style="136" hidden="1" customWidth="1"/>
    <col min="7427" max="7674" width="7.875" style="136"/>
    <col min="7675" max="7675" width="35.75" style="136" customWidth="1"/>
    <col min="7676" max="7676" width="7.875" style="136" hidden="1" customWidth="1"/>
    <col min="7677" max="7678" width="12" style="136" customWidth="1"/>
    <col min="7679" max="7679" width="8" style="136" customWidth="1"/>
    <col min="7680" max="7680" width="7.875" style="136" customWidth="1"/>
    <col min="7681" max="7682" width="7.875" style="136" hidden="1" customWidth="1"/>
    <col min="7683" max="7930" width="7.875" style="136"/>
    <col min="7931" max="7931" width="35.75" style="136" customWidth="1"/>
    <col min="7932" max="7932" width="7.875" style="136" hidden="1" customWidth="1"/>
    <col min="7933" max="7934" width="12" style="136" customWidth="1"/>
    <col min="7935" max="7935" width="8" style="136" customWidth="1"/>
    <col min="7936" max="7936" width="7.875" style="136" customWidth="1"/>
    <col min="7937" max="7938" width="7.875" style="136" hidden="1" customWidth="1"/>
    <col min="7939" max="8186" width="7.875" style="136"/>
    <col min="8187" max="8187" width="35.75" style="136" customWidth="1"/>
    <col min="8188" max="8188" width="7.875" style="136" hidden="1" customWidth="1"/>
    <col min="8189" max="8190" width="12" style="136" customWidth="1"/>
    <col min="8191" max="8191" width="8" style="136" customWidth="1"/>
    <col min="8192" max="8192" width="7.875" style="136" customWidth="1"/>
    <col min="8193" max="8194" width="7.875" style="136" hidden="1" customWidth="1"/>
    <col min="8195" max="8442" width="7.875" style="136"/>
    <col min="8443" max="8443" width="35.75" style="136" customWidth="1"/>
    <col min="8444" max="8444" width="7.875" style="136" hidden="1" customWidth="1"/>
    <col min="8445" max="8446" width="12" style="136" customWidth="1"/>
    <col min="8447" max="8447" width="8" style="136" customWidth="1"/>
    <col min="8448" max="8448" width="7.875" style="136" customWidth="1"/>
    <col min="8449" max="8450" width="7.875" style="136" hidden="1" customWidth="1"/>
    <col min="8451" max="8698" width="7.875" style="136"/>
    <col min="8699" max="8699" width="35.75" style="136" customWidth="1"/>
    <col min="8700" max="8700" width="7.875" style="136" hidden="1" customWidth="1"/>
    <col min="8701" max="8702" width="12" style="136" customWidth="1"/>
    <col min="8703" max="8703" width="8" style="136" customWidth="1"/>
    <col min="8704" max="8704" width="7.875" style="136" customWidth="1"/>
    <col min="8705" max="8706" width="7.875" style="136" hidden="1" customWidth="1"/>
    <col min="8707" max="8954" width="7.875" style="136"/>
    <col min="8955" max="8955" width="35.75" style="136" customWidth="1"/>
    <col min="8956" max="8956" width="7.875" style="136" hidden="1" customWidth="1"/>
    <col min="8957" max="8958" width="12" style="136" customWidth="1"/>
    <col min="8959" max="8959" width="8" style="136" customWidth="1"/>
    <col min="8960" max="8960" width="7.875" style="136" customWidth="1"/>
    <col min="8961" max="8962" width="7.875" style="136" hidden="1" customWidth="1"/>
    <col min="8963" max="9210" width="7.875" style="136"/>
    <col min="9211" max="9211" width="35.75" style="136" customWidth="1"/>
    <col min="9212" max="9212" width="7.875" style="136" hidden="1" customWidth="1"/>
    <col min="9213" max="9214" width="12" style="136" customWidth="1"/>
    <col min="9215" max="9215" width="8" style="136" customWidth="1"/>
    <col min="9216" max="9216" width="7.875" style="136" customWidth="1"/>
    <col min="9217" max="9218" width="7.875" style="136" hidden="1" customWidth="1"/>
    <col min="9219" max="9466" width="7.875" style="136"/>
    <col min="9467" max="9467" width="35.75" style="136" customWidth="1"/>
    <col min="9468" max="9468" width="7.875" style="136" hidden="1" customWidth="1"/>
    <col min="9469" max="9470" width="12" style="136" customWidth="1"/>
    <col min="9471" max="9471" width="8" style="136" customWidth="1"/>
    <col min="9472" max="9472" width="7.875" style="136" customWidth="1"/>
    <col min="9473" max="9474" width="7.875" style="136" hidden="1" customWidth="1"/>
    <col min="9475" max="9722" width="7.875" style="136"/>
    <col min="9723" max="9723" width="35.75" style="136" customWidth="1"/>
    <col min="9724" max="9724" width="7.875" style="136" hidden="1" customWidth="1"/>
    <col min="9725" max="9726" width="12" style="136" customWidth="1"/>
    <col min="9727" max="9727" width="8" style="136" customWidth="1"/>
    <col min="9728" max="9728" width="7.875" style="136" customWidth="1"/>
    <col min="9729" max="9730" width="7.875" style="136" hidden="1" customWidth="1"/>
    <col min="9731" max="9978" width="7.875" style="136"/>
    <col min="9979" max="9979" width="35.75" style="136" customWidth="1"/>
    <col min="9980" max="9980" width="7.875" style="136" hidden="1" customWidth="1"/>
    <col min="9981" max="9982" width="12" style="136" customWidth="1"/>
    <col min="9983" max="9983" width="8" style="136" customWidth="1"/>
    <col min="9984" max="9984" width="7.875" style="136" customWidth="1"/>
    <col min="9985" max="9986" width="7.875" style="136" hidden="1" customWidth="1"/>
    <col min="9987" max="10234" width="7.875" style="136"/>
    <col min="10235" max="10235" width="35.75" style="136" customWidth="1"/>
    <col min="10236" max="10236" width="7.875" style="136" hidden="1" customWidth="1"/>
    <col min="10237" max="10238" width="12" style="136" customWidth="1"/>
    <col min="10239" max="10239" width="8" style="136" customWidth="1"/>
    <col min="10240" max="10240" width="7.875" style="136" customWidth="1"/>
    <col min="10241" max="10242" width="7.875" style="136" hidden="1" customWidth="1"/>
    <col min="10243" max="10490" width="7.875" style="136"/>
    <col min="10491" max="10491" width="35.75" style="136" customWidth="1"/>
    <col min="10492" max="10492" width="7.875" style="136" hidden="1" customWidth="1"/>
    <col min="10493" max="10494" width="12" style="136" customWidth="1"/>
    <col min="10495" max="10495" width="8" style="136" customWidth="1"/>
    <col min="10496" max="10496" width="7.875" style="136" customWidth="1"/>
    <col min="10497" max="10498" width="7.875" style="136" hidden="1" customWidth="1"/>
    <col min="10499" max="10746" width="7.875" style="136"/>
    <col min="10747" max="10747" width="35.75" style="136" customWidth="1"/>
    <col min="10748" max="10748" width="7.875" style="136" hidden="1" customWidth="1"/>
    <col min="10749" max="10750" width="12" style="136" customWidth="1"/>
    <col min="10751" max="10751" width="8" style="136" customWidth="1"/>
    <col min="10752" max="10752" width="7.875" style="136" customWidth="1"/>
    <col min="10753" max="10754" width="7.875" style="136" hidden="1" customWidth="1"/>
    <col min="10755" max="11002" width="7.875" style="136"/>
    <col min="11003" max="11003" width="35.75" style="136" customWidth="1"/>
    <col min="11004" max="11004" width="7.875" style="136" hidden="1" customWidth="1"/>
    <col min="11005" max="11006" width="12" style="136" customWidth="1"/>
    <col min="11007" max="11007" width="8" style="136" customWidth="1"/>
    <col min="11008" max="11008" width="7.875" style="136" customWidth="1"/>
    <col min="11009" max="11010" width="7.875" style="136" hidden="1" customWidth="1"/>
    <col min="11011" max="11258" width="7.875" style="136"/>
    <col min="11259" max="11259" width="35.75" style="136" customWidth="1"/>
    <col min="11260" max="11260" width="7.875" style="136" hidden="1" customWidth="1"/>
    <col min="11261" max="11262" width="12" style="136" customWidth="1"/>
    <col min="11263" max="11263" width="8" style="136" customWidth="1"/>
    <col min="11264" max="11264" width="7.875" style="136" customWidth="1"/>
    <col min="11265" max="11266" width="7.875" style="136" hidden="1" customWidth="1"/>
    <col min="11267" max="11514" width="7.875" style="136"/>
    <col min="11515" max="11515" width="35.75" style="136" customWidth="1"/>
    <col min="11516" max="11516" width="7.875" style="136" hidden="1" customWidth="1"/>
    <col min="11517" max="11518" width="12" style="136" customWidth="1"/>
    <col min="11519" max="11519" width="8" style="136" customWidth="1"/>
    <col min="11520" max="11520" width="7.875" style="136" customWidth="1"/>
    <col min="11521" max="11522" width="7.875" style="136" hidden="1" customWidth="1"/>
    <col min="11523" max="11770" width="7.875" style="136"/>
    <col min="11771" max="11771" width="35.75" style="136" customWidth="1"/>
    <col min="11772" max="11772" width="7.875" style="136" hidden="1" customWidth="1"/>
    <col min="11773" max="11774" width="12" style="136" customWidth="1"/>
    <col min="11775" max="11775" width="8" style="136" customWidth="1"/>
    <col min="11776" max="11776" width="7.875" style="136" customWidth="1"/>
    <col min="11777" max="11778" width="7.875" style="136" hidden="1" customWidth="1"/>
    <col min="11779" max="12026" width="7.875" style="136"/>
    <col min="12027" max="12027" width="35.75" style="136" customWidth="1"/>
    <col min="12028" max="12028" width="7.875" style="136" hidden="1" customWidth="1"/>
    <col min="12029" max="12030" width="12" style="136" customWidth="1"/>
    <col min="12031" max="12031" width="8" style="136" customWidth="1"/>
    <col min="12032" max="12032" width="7.875" style="136" customWidth="1"/>
    <col min="12033" max="12034" width="7.875" style="136" hidden="1" customWidth="1"/>
    <col min="12035" max="12282" width="7.875" style="136"/>
    <col min="12283" max="12283" width="35.75" style="136" customWidth="1"/>
    <col min="12284" max="12284" width="7.875" style="136" hidden="1" customWidth="1"/>
    <col min="12285" max="12286" width="12" style="136" customWidth="1"/>
    <col min="12287" max="12287" width="8" style="136" customWidth="1"/>
    <col min="12288" max="12288" width="7.875" style="136" customWidth="1"/>
    <col min="12289" max="12290" width="7.875" style="136" hidden="1" customWidth="1"/>
    <col min="12291" max="12538" width="7.875" style="136"/>
    <col min="12539" max="12539" width="35.75" style="136" customWidth="1"/>
    <col min="12540" max="12540" width="7.875" style="136" hidden="1" customWidth="1"/>
    <col min="12541" max="12542" width="12" style="136" customWidth="1"/>
    <col min="12543" max="12543" width="8" style="136" customWidth="1"/>
    <col min="12544" max="12544" width="7.875" style="136" customWidth="1"/>
    <col min="12545" max="12546" width="7.875" style="136" hidden="1" customWidth="1"/>
    <col min="12547" max="12794" width="7.875" style="136"/>
    <col min="12795" max="12795" width="35.75" style="136" customWidth="1"/>
    <col min="12796" max="12796" width="7.875" style="136" hidden="1" customWidth="1"/>
    <col min="12797" max="12798" width="12" style="136" customWidth="1"/>
    <col min="12799" max="12799" width="8" style="136" customWidth="1"/>
    <col min="12800" max="12800" width="7.875" style="136" customWidth="1"/>
    <col min="12801" max="12802" width="7.875" style="136" hidden="1" customWidth="1"/>
    <col min="12803" max="13050" width="7.875" style="136"/>
    <col min="13051" max="13051" width="35.75" style="136" customWidth="1"/>
    <col min="13052" max="13052" width="7.875" style="136" hidden="1" customWidth="1"/>
    <col min="13053" max="13054" width="12" style="136" customWidth="1"/>
    <col min="13055" max="13055" width="8" style="136" customWidth="1"/>
    <col min="13056" max="13056" width="7.875" style="136" customWidth="1"/>
    <col min="13057" max="13058" width="7.875" style="136" hidden="1" customWidth="1"/>
    <col min="13059" max="13306" width="7.875" style="136"/>
    <col min="13307" max="13307" width="35.75" style="136" customWidth="1"/>
    <col min="13308" max="13308" width="7.875" style="136" hidden="1" customWidth="1"/>
    <col min="13309" max="13310" width="12" style="136" customWidth="1"/>
    <col min="13311" max="13311" width="8" style="136" customWidth="1"/>
    <col min="13312" max="13312" width="7.875" style="136" customWidth="1"/>
    <col min="13313" max="13314" width="7.875" style="136" hidden="1" customWidth="1"/>
    <col min="13315" max="13562" width="7.875" style="136"/>
    <col min="13563" max="13563" width="35.75" style="136" customWidth="1"/>
    <col min="13564" max="13564" width="7.875" style="136" hidden="1" customWidth="1"/>
    <col min="13565" max="13566" width="12" style="136" customWidth="1"/>
    <col min="13567" max="13567" width="8" style="136" customWidth="1"/>
    <col min="13568" max="13568" width="7.875" style="136" customWidth="1"/>
    <col min="13569" max="13570" width="7.875" style="136" hidden="1" customWidth="1"/>
    <col min="13571" max="13818" width="7.875" style="136"/>
    <col min="13819" max="13819" width="35.75" style="136" customWidth="1"/>
    <col min="13820" max="13820" width="7.875" style="136" hidden="1" customWidth="1"/>
    <col min="13821" max="13822" width="12" style="136" customWidth="1"/>
    <col min="13823" max="13823" width="8" style="136" customWidth="1"/>
    <col min="13824" max="13824" width="7.875" style="136" customWidth="1"/>
    <col min="13825" max="13826" width="7.875" style="136" hidden="1" customWidth="1"/>
    <col min="13827" max="14074" width="7.875" style="136"/>
    <col min="14075" max="14075" width="35.75" style="136" customWidth="1"/>
    <col min="14076" max="14076" width="7.875" style="136" hidden="1" customWidth="1"/>
    <col min="14077" max="14078" width="12" style="136" customWidth="1"/>
    <col min="14079" max="14079" width="8" style="136" customWidth="1"/>
    <col min="14080" max="14080" width="7.875" style="136" customWidth="1"/>
    <col min="14081" max="14082" width="7.875" style="136" hidden="1" customWidth="1"/>
    <col min="14083" max="14330" width="7.875" style="136"/>
    <col min="14331" max="14331" width="35.75" style="136" customWidth="1"/>
    <col min="14332" max="14332" width="7.875" style="136" hidden="1" customWidth="1"/>
    <col min="14333" max="14334" width="12" style="136" customWidth="1"/>
    <col min="14335" max="14335" width="8" style="136" customWidth="1"/>
    <col min="14336" max="14336" width="7.875" style="136" customWidth="1"/>
    <col min="14337" max="14338" width="7.875" style="136" hidden="1" customWidth="1"/>
    <col min="14339" max="14586" width="7.875" style="136"/>
    <col min="14587" max="14587" width="35.75" style="136" customWidth="1"/>
    <col min="14588" max="14588" width="7.875" style="136" hidden="1" customWidth="1"/>
    <col min="14589" max="14590" width="12" style="136" customWidth="1"/>
    <col min="14591" max="14591" width="8" style="136" customWidth="1"/>
    <col min="14592" max="14592" width="7.875" style="136" customWidth="1"/>
    <col min="14593" max="14594" width="7.875" style="136" hidden="1" customWidth="1"/>
    <col min="14595" max="14842" width="7.875" style="136"/>
    <col min="14843" max="14843" width="35.75" style="136" customWidth="1"/>
    <col min="14844" max="14844" width="7.875" style="136" hidden="1" customWidth="1"/>
    <col min="14845" max="14846" width="12" style="136" customWidth="1"/>
    <col min="14847" max="14847" width="8" style="136" customWidth="1"/>
    <col min="14848" max="14848" width="7.875" style="136" customWidth="1"/>
    <col min="14849" max="14850" width="7.875" style="136" hidden="1" customWidth="1"/>
    <col min="14851" max="15098" width="7.875" style="136"/>
    <col min="15099" max="15099" width="35.75" style="136" customWidth="1"/>
    <col min="15100" max="15100" width="7.875" style="136" hidden="1" customWidth="1"/>
    <col min="15101" max="15102" width="12" style="136" customWidth="1"/>
    <col min="15103" max="15103" width="8" style="136" customWidth="1"/>
    <col min="15104" max="15104" width="7.875" style="136" customWidth="1"/>
    <col min="15105" max="15106" width="7.875" style="136" hidden="1" customWidth="1"/>
    <col min="15107" max="15354" width="7.875" style="136"/>
    <col min="15355" max="15355" width="35.75" style="136" customWidth="1"/>
    <col min="15356" max="15356" width="7.875" style="136" hidden="1" customWidth="1"/>
    <col min="15357" max="15358" width="12" style="136" customWidth="1"/>
    <col min="15359" max="15359" width="8" style="136" customWidth="1"/>
    <col min="15360" max="15360" width="7.875" style="136" customWidth="1"/>
    <col min="15361" max="15362" width="7.875" style="136" hidden="1" customWidth="1"/>
    <col min="15363" max="15610" width="7.875" style="136"/>
    <col min="15611" max="15611" width="35.75" style="136" customWidth="1"/>
    <col min="15612" max="15612" width="7.875" style="136" hidden="1" customWidth="1"/>
    <col min="15613" max="15614" width="12" style="136" customWidth="1"/>
    <col min="15615" max="15615" width="8" style="136" customWidth="1"/>
    <col min="15616" max="15616" width="7.875" style="136" customWidth="1"/>
    <col min="15617" max="15618" width="7.875" style="136" hidden="1" customWidth="1"/>
    <col min="15619" max="15866" width="7.875" style="136"/>
    <col min="15867" max="15867" width="35.75" style="136" customWidth="1"/>
    <col min="15868" max="15868" width="7.875" style="136" hidden="1" customWidth="1"/>
    <col min="15869" max="15870" width="12" style="136" customWidth="1"/>
    <col min="15871" max="15871" width="8" style="136" customWidth="1"/>
    <col min="15872" max="15872" width="7.875" style="136" customWidth="1"/>
    <col min="15873" max="15874" width="7.875" style="136" hidden="1" customWidth="1"/>
    <col min="15875" max="16122" width="7.875" style="136"/>
    <col min="16123" max="16123" width="35.75" style="136" customWidth="1"/>
    <col min="16124" max="16124" width="7.875" style="136" hidden="1" customWidth="1"/>
    <col min="16125" max="16126" width="12" style="136" customWidth="1"/>
    <col min="16127" max="16127" width="8" style="136" customWidth="1"/>
    <col min="16128" max="16128" width="7.875" style="136" customWidth="1"/>
    <col min="16129" max="16130" width="7.875" style="136" hidden="1" customWidth="1"/>
    <col min="16131" max="16384" width="7.875" style="136"/>
  </cols>
  <sheetData>
    <row r="1" customHeight="1" spans="1:2">
      <c r="A1" s="137" t="s">
        <v>1247</v>
      </c>
      <c r="B1" s="200"/>
    </row>
    <row r="2" customHeight="1" spans="1:2">
      <c r="A2" s="201" t="s">
        <v>1248</v>
      </c>
      <c r="B2" s="201"/>
    </row>
    <row r="3" s="196" customFormat="1" customHeight="1" spans="1:2">
      <c r="A3" s="202"/>
      <c r="B3" s="166" t="s">
        <v>1148</v>
      </c>
    </row>
    <row r="4" s="197" customFormat="1" customHeight="1" spans="1:2">
      <c r="A4" s="203" t="s">
        <v>1141</v>
      </c>
      <c r="B4" s="204" t="s">
        <v>4</v>
      </c>
    </row>
    <row r="5" customHeight="1" spans="1:2">
      <c r="A5" s="205"/>
      <c r="B5" s="206"/>
    </row>
    <row r="6" s="198" customFormat="1" customHeight="1" spans="1:2">
      <c r="A6" s="207" t="s">
        <v>80</v>
      </c>
      <c r="B6" s="208">
        <v>0</v>
      </c>
    </row>
    <row r="8" customHeight="1" spans="1:1">
      <c r="A8" s="149" t="s">
        <v>1133</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9" sqref="A9"/>
    </sheetView>
  </sheetViews>
  <sheetFormatPr defaultColWidth="9" defaultRowHeight="15.75" outlineLevelCol="1"/>
  <cols>
    <col min="1" max="1" width="33.25" style="115" customWidth="1"/>
    <col min="2" max="2" width="33.25" style="186" customWidth="1"/>
    <col min="3" max="16384" width="9" style="115"/>
  </cols>
  <sheetData>
    <row r="1" ht="21" customHeight="1" spans="1:1">
      <c r="A1" s="111" t="s">
        <v>1249</v>
      </c>
    </row>
    <row r="2" ht="24.75" customHeight="1" spans="1:2">
      <c r="A2" s="117" t="s">
        <v>1250</v>
      </c>
      <c r="B2" s="117"/>
    </row>
    <row r="3" s="111" customFormat="1" ht="24" customHeight="1" spans="2:2">
      <c r="B3" s="187" t="s">
        <v>35</v>
      </c>
    </row>
    <row r="4" s="184" customFormat="1" ht="34.5" customHeight="1" spans="1:2">
      <c r="A4" s="188" t="s">
        <v>36</v>
      </c>
      <c r="B4" s="189" t="s">
        <v>4</v>
      </c>
    </row>
    <row r="5" s="185" customFormat="1" ht="34.5" customHeight="1" spans="1:2">
      <c r="A5" s="190" t="s">
        <v>1251</v>
      </c>
      <c r="B5" s="181">
        <v>3868</v>
      </c>
    </row>
    <row r="6" s="185" customFormat="1" ht="34.5" customHeight="1" spans="1:2">
      <c r="A6" s="190" t="s">
        <v>1252</v>
      </c>
      <c r="B6" s="191"/>
    </row>
    <row r="7" s="185" customFormat="1" ht="34.5" customHeight="1" spans="1:2">
      <c r="A7" s="192" t="s">
        <v>79</v>
      </c>
      <c r="B7" s="191"/>
    </row>
    <row r="8" s="112" customFormat="1" ht="34.5" customHeight="1" spans="1:2">
      <c r="A8" s="193" t="s">
        <v>32</v>
      </c>
      <c r="B8" s="194">
        <f>B5+B6+B7</f>
        <v>3868</v>
      </c>
    </row>
    <row r="10" ht="14.25" spans="1:1">
      <c r="A10" s="195"/>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workbookViewId="0">
      <selection activeCell="A9" sqref="A9"/>
    </sheetView>
  </sheetViews>
  <sheetFormatPr defaultColWidth="7" defaultRowHeight="15"/>
  <cols>
    <col min="1" max="1" width="35.125" style="56" customWidth="1"/>
    <col min="2" max="2" width="29.625" style="57" customWidth="1"/>
    <col min="3" max="3" width="10.375" style="51" hidden="1" customWidth="1"/>
    <col min="4" max="4" width="9.625" style="58" hidden="1" customWidth="1"/>
    <col min="5" max="5" width="8.125" style="58" hidden="1" customWidth="1"/>
    <col min="6" max="6" width="9.625" style="59" hidden="1" customWidth="1"/>
    <col min="7" max="7" width="17.5" style="59" hidden="1" customWidth="1"/>
    <col min="8" max="8" width="12.5" style="60" hidden="1" customWidth="1"/>
    <col min="9" max="9" width="7" style="61" hidden="1" customWidth="1"/>
    <col min="10" max="11" width="7" style="58" hidden="1" customWidth="1"/>
    <col min="12" max="12" width="13.875" style="58" hidden="1" customWidth="1"/>
    <col min="13" max="13" width="7.875" style="58" hidden="1" customWidth="1"/>
    <col min="14" max="14" width="9.5" style="58" hidden="1" customWidth="1"/>
    <col min="15" max="15" width="6.875" style="58" hidden="1" customWidth="1"/>
    <col min="16" max="16" width="9" style="58" hidden="1" customWidth="1"/>
    <col min="17" max="17" width="5.875" style="58" hidden="1" customWidth="1"/>
    <col min="18" max="18" width="5.25" style="58" hidden="1" customWidth="1"/>
    <col min="19" max="19" width="6.5" style="58" hidden="1" customWidth="1"/>
    <col min="20" max="21" width="7" style="58" hidden="1" customWidth="1"/>
    <col min="22" max="22" width="10.625" style="58" hidden="1" customWidth="1"/>
    <col min="23" max="23" width="10.5" style="58" hidden="1" customWidth="1"/>
    <col min="24" max="24" width="7" style="58" hidden="1" customWidth="1"/>
    <col min="25" max="16384" width="7" style="58"/>
  </cols>
  <sheetData>
    <row r="1" ht="29.25" customHeight="1" spans="1:1">
      <c r="A1" s="62" t="s">
        <v>1253</v>
      </c>
    </row>
    <row r="2" ht="28.5" customHeight="1" spans="1:8">
      <c r="A2" s="63" t="s">
        <v>1254</v>
      </c>
      <c r="B2" s="65"/>
      <c r="F2" s="58"/>
      <c r="G2" s="58"/>
      <c r="H2" s="58"/>
    </row>
    <row r="3" s="51" customFormat="1" ht="24" customHeight="1" spans="1:12">
      <c r="A3" s="56"/>
      <c r="B3" s="166" t="s">
        <v>1148</v>
      </c>
      <c r="D3" s="51">
        <v>12.11</v>
      </c>
      <c r="F3" s="51">
        <v>12.22</v>
      </c>
      <c r="I3" s="88"/>
      <c r="L3" s="51">
        <v>1.2</v>
      </c>
    </row>
    <row r="4" s="51" customFormat="1" ht="34.5" customHeight="1" spans="1:14">
      <c r="A4" s="153" t="s">
        <v>36</v>
      </c>
      <c r="B4" s="169" t="s">
        <v>1060</v>
      </c>
      <c r="F4" s="69" t="s">
        <v>37</v>
      </c>
      <c r="G4" s="69" t="s">
        <v>38</v>
      </c>
      <c r="H4" s="69" t="s">
        <v>39</v>
      </c>
      <c r="I4" s="88"/>
      <c r="L4" s="69" t="s">
        <v>37</v>
      </c>
      <c r="M4" s="89" t="s">
        <v>38</v>
      </c>
      <c r="N4" s="69" t="s">
        <v>39</v>
      </c>
    </row>
    <row r="5" s="56" customFormat="1" ht="34.5" customHeight="1" spans="1:24">
      <c r="A5" s="177" t="s">
        <v>40</v>
      </c>
      <c r="B5" s="178">
        <f>B6</f>
        <v>0</v>
      </c>
      <c r="C5" s="56">
        <v>105429</v>
      </c>
      <c r="D5" s="56">
        <v>595734.14</v>
      </c>
      <c r="E5" s="56">
        <f>104401+13602</f>
        <v>118003</v>
      </c>
      <c r="F5" s="179" t="s">
        <v>41</v>
      </c>
      <c r="G5" s="179" t="s">
        <v>42</v>
      </c>
      <c r="H5" s="179">
        <v>596221.15</v>
      </c>
      <c r="I5" s="56" t="e">
        <f>F5-A5</f>
        <v>#VALUE!</v>
      </c>
      <c r="J5" s="56">
        <f t="shared" ref="J5:J8" si="0">H5-B5</f>
        <v>596221.15</v>
      </c>
      <c r="K5" s="56">
        <v>75943</v>
      </c>
      <c r="L5" s="179" t="s">
        <v>41</v>
      </c>
      <c r="M5" s="179" t="s">
        <v>42</v>
      </c>
      <c r="N5" s="179">
        <v>643048.95</v>
      </c>
      <c r="O5" s="56" t="e">
        <f>L5-A5</f>
        <v>#VALUE!</v>
      </c>
      <c r="P5" s="56">
        <f t="shared" ref="P5:P8" si="1">N5-B5</f>
        <v>643048.95</v>
      </c>
      <c r="R5" s="56">
        <v>717759</v>
      </c>
      <c r="T5" s="183" t="s">
        <v>41</v>
      </c>
      <c r="U5" s="183" t="s">
        <v>42</v>
      </c>
      <c r="V5" s="183">
        <v>659380.53</v>
      </c>
      <c r="W5" s="56">
        <f t="shared" ref="W5:W8" si="2">B5-V5</f>
        <v>-659380.53</v>
      </c>
      <c r="X5" s="56" t="e">
        <f>T5-A5</f>
        <v>#VALUE!</v>
      </c>
    </row>
    <row r="6" s="51" customFormat="1" ht="34.5" customHeight="1" spans="1:24">
      <c r="A6" s="180" t="s">
        <v>1255</v>
      </c>
      <c r="B6" s="181"/>
      <c r="C6" s="78"/>
      <c r="D6" s="78">
        <v>135.6</v>
      </c>
      <c r="F6" s="79" t="s">
        <v>50</v>
      </c>
      <c r="G6" s="79" t="s">
        <v>51</v>
      </c>
      <c r="H6" s="94">
        <v>135.6</v>
      </c>
      <c r="I6" s="88" t="e">
        <f>F6-A6</f>
        <v>#VALUE!</v>
      </c>
      <c r="J6" s="80">
        <f t="shared" si="0"/>
        <v>135.6</v>
      </c>
      <c r="K6" s="80"/>
      <c r="L6" s="79" t="s">
        <v>50</v>
      </c>
      <c r="M6" s="79" t="s">
        <v>51</v>
      </c>
      <c r="N6" s="94">
        <v>135.6</v>
      </c>
      <c r="O6" s="88" t="e">
        <f>L6-A6</f>
        <v>#VALUE!</v>
      </c>
      <c r="P6" s="80">
        <f t="shared" si="1"/>
        <v>135.6</v>
      </c>
      <c r="T6" s="104" t="s">
        <v>50</v>
      </c>
      <c r="U6" s="104" t="s">
        <v>51</v>
      </c>
      <c r="V6" s="105">
        <v>135.6</v>
      </c>
      <c r="W6" s="51">
        <f t="shared" si="2"/>
        <v>-135.6</v>
      </c>
      <c r="X6" s="51" t="e">
        <f>T6-A6</f>
        <v>#VALUE!</v>
      </c>
    </row>
    <row r="7" s="51" customFormat="1" ht="34.5" customHeight="1" spans="1:24">
      <c r="A7" s="177" t="s">
        <v>1256</v>
      </c>
      <c r="B7" s="178">
        <f>B8</f>
        <v>0</v>
      </c>
      <c r="C7" s="80">
        <v>105429</v>
      </c>
      <c r="D7" s="57">
        <v>595734.14</v>
      </c>
      <c r="E7" s="51">
        <f>104401+13602</f>
        <v>118003</v>
      </c>
      <c r="F7" s="79" t="s">
        <v>41</v>
      </c>
      <c r="G7" s="79" t="s">
        <v>42</v>
      </c>
      <c r="H7" s="94">
        <v>596221.15</v>
      </c>
      <c r="I7" s="88" t="e">
        <f>F7-A7</f>
        <v>#VALUE!</v>
      </c>
      <c r="J7" s="80">
        <f t="shared" si="0"/>
        <v>596221.15</v>
      </c>
      <c r="K7" s="80">
        <v>75943</v>
      </c>
      <c r="L7" s="79" t="s">
        <v>41</v>
      </c>
      <c r="M7" s="79" t="s">
        <v>42</v>
      </c>
      <c r="N7" s="94">
        <v>643048.95</v>
      </c>
      <c r="O7" s="88" t="e">
        <f>L7-A7</f>
        <v>#VALUE!</v>
      </c>
      <c r="P7" s="80">
        <f t="shared" si="1"/>
        <v>643048.95</v>
      </c>
      <c r="R7" s="51">
        <v>717759</v>
      </c>
      <c r="T7" s="104" t="s">
        <v>41</v>
      </c>
      <c r="U7" s="104" t="s">
        <v>42</v>
      </c>
      <c r="V7" s="105">
        <v>659380.53</v>
      </c>
      <c r="W7" s="51">
        <f t="shared" si="2"/>
        <v>-659380.53</v>
      </c>
      <c r="X7" s="51" t="e">
        <f>T7-A7</f>
        <v>#VALUE!</v>
      </c>
    </row>
    <row r="8" s="51" customFormat="1" ht="34.5" customHeight="1" spans="1:24">
      <c r="A8" s="180" t="s">
        <v>1257</v>
      </c>
      <c r="B8" s="182"/>
      <c r="C8" s="78"/>
      <c r="D8" s="78">
        <v>135.6</v>
      </c>
      <c r="F8" s="79" t="s">
        <v>50</v>
      </c>
      <c r="G8" s="79" t="s">
        <v>51</v>
      </c>
      <c r="H8" s="94">
        <v>135.6</v>
      </c>
      <c r="I8" s="88" t="e">
        <f>F8-A8</f>
        <v>#VALUE!</v>
      </c>
      <c r="J8" s="80">
        <f t="shared" si="0"/>
        <v>135.6</v>
      </c>
      <c r="K8" s="80"/>
      <c r="L8" s="79" t="s">
        <v>50</v>
      </c>
      <c r="M8" s="79" t="s">
        <v>51</v>
      </c>
      <c r="N8" s="94">
        <v>135.6</v>
      </c>
      <c r="O8" s="88" t="e">
        <f>L8-A8</f>
        <v>#VALUE!</v>
      </c>
      <c r="P8" s="80">
        <f t="shared" si="1"/>
        <v>135.6</v>
      </c>
      <c r="T8" s="104" t="s">
        <v>50</v>
      </c>
      <c r="U8" s="104" t="s">
        <v>51</v>
      </c>
      <c r="V8" s="105">
        <v>135.6</v>
      </c>
      <c r="W8" s="51">
        <f t="shared" si="2"/>
        <v>-135.6</v>
      </c>
      <c r="X8" s="51" t="e">
        <f>T8-A8</f>
        <v>#VALUE!</v>
      </c>
    </row>
    <row r="9" s="51" customFormat="1" ht="34.5" customHeight="1" spans="1:23">
      <c r="A9" s="173" t="s">
        <v>80</v>
      </c>
      <c r="B9" s="148">
        <f>B5+B7</f>
        <v>0</v>
      </c>
      <c r="F9" s="69" t="str">
        <f>""</f>
        <v/>
      </c>
      <c r="G9" s="69" t="str">
        <f>""</f>
        <v/>
      </c>
      <c r="H9" s="69" t="str">
        <f>""</f>
        <v/>
      </c>
      <c r="I9" s="88"/>
      <c r="L9" s="69" t="str">
        <f>""</f>
        <v/>
      </c>
      <c r="M9" s="89" t="str">
        <f>""</f>
        <v/>
      </c>
      <c r="N9" s="69" t="str">
        <f>""</f>
        <v/>
      </c>
      <c r="V9" s="108" t="e">
        <f>#REF!+#REF!+#REF!+#REF!+#REF!+#REF!+#REF!+#REF!+#REF!+#REF!+#REF!+#REF!+#REF!+#REF!+#REF!+#REF!+#REF!+#REF!+#REF!+#REF!+#REF!</f>
        <v>#REF!</v>
      </c>
      <c r="W9" s="108" t="e">
        <f>#REF!+#REF!+#REF!+#REF!+#REF!+#REF!+#REF!+#REF!+#REF!+#REF!+#REF!+#REF!+#REF!+#REF!+#REF!+#REF!+#REF!+#REF!+#REF!+#REF!+#REF!</f>
        <v>#REF!</v>
      </c>
    </row>
    <row r="10" ht="19.5" customHeight="1" spans="16:24">
      <c r="P10" s="110"/>
      <c r="T10" s="163" t="s">
        <v>1134</v>
      </c>
      <c r="U10" s="163" t="s">
        <v>1135</v>
      </c>
      <c r="V10" s="164">
        <v>19998</v>
      </c>
      <c r="W10" s="58">
        <f>B10-V10</f>
        <v>-19998</v>
      </c>
      <c r="X10" s="58">
        <f>T10-A10</f>
        <v>23203</v>
      </c>
    </row>
    <row r="11" ht="19.5" customHeight="1" spans="1:24">
      <c r="A11" s="175" t="s">
        <v>1258</v>
      </c>
      <c r="B11" s="175"/>
      <c r="P11" s="110"/>
      <c r="T11" s="163" t="s">
        <v>1136</v>
      </c>
      <c r="U11" s="163" t="s">
        <v>1137</v>
      </c>
      <c r="V11" s="164">
        <v>19998</v>
      </c>
      <c r="W11" s="58">
        <f>B11-V11</f>
        <v>-19998</v>
      </c>
      <c r="X11" s="58" t="e">
        <f>T11-A11</f>
        <v>#VALUE!</v>
      </c>
    </row>
    <row r="12" ht="19.5" customHeight="1" spans="16:16">
      <c r="P12" s="110"/>
    </row>
    <row r="13" ht="19.5" customHeight="1" spans="16:16">
      <c r="P13" s="110"/>
    </row>
    <row r="14" ht="19.5" customHeight="1" spans="16:16">
      <c r="P14" s="110"/>
    </row>
    <row r="15" ht="19.5" customHeight="1" spans="16:16">
      <c r="P15" s="110"/>
    </row>
    <row r="16" ht="19.5" customHeight="1" spans="16:16">
      <c r="P16" s="110"/>
    </row>
    <row r="17" ht="19.5" customHeight="1" spans="16:16">
      <c r="P17" s="110"/>
    </row>
    <row r="18" ht="19.5" customHeight="1" spans="16:16">
      <c r="P18" s="110"/>
    </row>
    <row r="19" ht="19.5" customHeight="1" spans="16:16">
      <c r="P19" s="110"/>
    </row>
    <row r="20" ht="19.5" customHeight="1" spans="16:16">
      <c r="P20" s="110"/>
    </row>
    <row r="21" ht="19.5" customHeight="1" spans="16:16">
      <c r="P21" s="110"/>
    </row>
    <row r="22" ht="19.5" customHeight="1" spans="16:16">
      <c r="P22" s="110"/>
    </row>
    <row r="23" ht="19.5" customHeight="1" spans="16:16">
      <c r="P23" s="110"/>
    </row>
    <row r="24" ht="19.5" customHeight="1" spans="16:16">
      <c r="P24" s="110"/>
    </row>
  </sheetData>
  <mergeCells count="2">
    <mergeCell ref="A2:B2"/>
    <mergeCell ref="A11:B1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workbookViewId="0">
      <selection activeCell="A6" sqref="A6:B6"/>
    </sheetView>
  </sheetViews>
  <sheetFormatPr defaultColWidth="7" defaultRowHeight="15"/>
  <cols>
    <col min="1" max="1" width="14.625" style="56" customWidth="1"/>
    <col min="2" max="2" width="46.625" style="51" customWidth="1"/>
    <col min="3" max="3" width="13" style="57" customWidth="1"/>
    <col min="4" max="4" width="10.375" style="51" hidden="1" customWidth="1"/>
    <col min="5" max="5" width="9.625" style="58" hidden="1" customWidth="1"/>
    <col min="6" max="6" width="8.125" style="58" hidden="1" customWidth="1"/>
    <col min="7" max="7" width="9.625" style="59" hidden="1" customWidth="1"/>
    <col min="8" max="8" width="17.5" style="59" hidden="1" customWidth="1"/>
    <col min="9" max="9" width="12.5" style="60" hidden="1" customWidth="1"/>
    <col min="10" max="10" width="7" style="61" hidden="1" customWidth="1"/>
    <col min="11" max="12" width="7" style="58" hidden="1" customWidth="1"/>
    <col min="13" max="13" width="13.875" style="58" hidden="1" customWidth="1"/>
    <col min="14" max="14" width="7.875" style="58" hidden="1" customWidth="1"/>
    <col min="15" max="15" width="9.5" style="58" hidden="1" customWidth="1"/>
    <col min="16" max="16" width="6.875" style="58" hidden="1" customWidth="1"/>
    <col min="17" max="17" width="9" style="58" hidden="1" customWidth="1"/>
    <col min="18" max="18" width="5.875" style="58" hidden="1" customWidth="1"/>
    <col min="19" max="19" width="5.25" style="58" hidden="1" customWidth="1"/>
    <col min="20" max="20" width="6.5" style="58" hidden="1" customWidth="1"/>
    <col min="21" max="22" width="7" style="58" hidden="1" customWidth="1"/>
    <col min="23" max="23" width="10.625" style="58" hidden="1" customWidth="1"/>
    <col min="24" max="24" width="10.5" style="58" hidden="1" customWidth="1"/>
    <col min="25" max="25" width="7" style="58" hidden="1" customWidth="1"/>
    <col min="26" max="16384" width="7" style="58"/>
  </cols>
  <sheetData>
    <row r="1" ht="23.25" customHeight="1" spans="1:1">
      <c r="A1" s="62" t="s">
        <v>1259</v>
      </c>
    </row>
    <row r="2" ht="22.5" spans="1:9">
      <c r="A2" s="38" t="s">
        <v>1260</v>
      </c>
      <c r="B2" s="152"/>
      <c r="C2" s="165"/>
      <c r="G2" s="58"/>
      <c r="H2" s="58"/>
      <c r="I2" s="58"/>
    </row>
    <row r="3" ht="24.75" customHeight="1" spans="3:13">
      <c r="C3" s="166" t="s">
        <v>1148</v>
      </c>
      <c r="E3" s="58">
        <v>12.11</v>
      </c>
      <c r="G3" s="58">
        <v>12.22</v>
      </c>
      <c r="H3" s="58"/>
      <c r="I3" s="58"/>
      <c r="M3" s="58">
        <v>1.2</v>
      </c>
    </row>
    <row r="4" ht="34.5" customHeight="1" spans="1:15">
      <c r="A4" s="167" t="s">
        <v>1058</v>
      </c>
      <c r="B4" s="168" t="s">
        <v>1059</v>
      </c>
      <c r="C4" s="169" t="s">
        <v>1060</v>
      </c>
      <c r="G4" s="170" t="s">
        <v>1261</v>
      </c>
      <c r="H4" s="170" t="s">
        <v>1262</v>
      </c>
      <c r="I4" s="170" t="s">
        <v>1263</v>
      </c>
      <c r="M4" s="170" t="s">
        <v>1261</v>
      </c>
      <c r="N4" s="176" t="s">
        <v>1262</v>
      </c>
      <c r="O4" s="170" t="s">
        <v>1263</v>
      </c>
    </row>
    <row r="5" ht="34.5" customHeight="1" spans="1:15">
      <c r="A5" s="171"/>
      <c r="B5" s="172"/>
      <c r="C5" s="159">
        <v>0</v>
      </c>
      <c r="G5" s="170"/>
      <c r="H5" s="170"/>
      <c r="I5" s="170"/>
      <c r="M5" s="170"/>
      <c r="N5" s="176"/>
      <c r="O5" s="170"/>
    </row>
    <row r="6" ht="34.5" customHeight="1" spans="1:24">
      <c r="A6" s="173" t="s">
        <v>80</v>
      </c>
      <c r="B6" s="174"/>
      <c r="C6" s="159">
        <f>C5</f>
        <v>0</v>
      </c>
      <c r="G6" s="170" t="str">
        <f>""</f>
        <v/>
      </c>
      <c r="H6" s="170" t="str">
        <f>""</f>
        <v/>
      </c>
      <c r="I6" s="170" t="str">
        <f>""</f>
        <v/>
      </c>
      <c r="M6" s="170" t="str">
        <f>""</f>
        <v/>
      </c>
      <c r="N6" s="176" t="str">
        <f>""</f>
        <v/>
      </c>
      <c r="O6" s="170" t="str">
        <f>""</f>
        <v/>
      </c>
      <c r="W6" s="108" t="e">
        <f>#REF!+#REF!+#REF!+#REF!+#REF!+#REF!+#REF!+#REF!+#REF!+#REF!+#REF!+#REF!+#REF!+#REF!+#REF!+#REF!+#REF!+#REF!+#REF!+#REF!+#REF!</f>
        <v>#REF!</v>
      </c>
      <c r="X6" s="108" t="e">
        <f>#REF!+#REF!+#REF!+#REF!+#REF!+#REF!+#REF!+#REF!+#REF!+#REF!+#REF!+#REF!+#REF!+#REF!+#REF!+#REF!+#REF!+#REF!+#REF!+#REF!+#REF!</f>
        <v>#REF!</v>
      </c>
    </row>
    <row r="7" ht="19.5" customHeight="1" spans="17:25">
      <c r="Q7" s="110"/>
      <c r="U7" s="163" t="s">
        <v>1134</v>
      </c>
      <c r="V7" s="163" t="s">
        <v>1135</v>
      </c>
      <c r="W7" s="164">
        <v>19998</v>
      </c>
      <c r="X7" s="58">
        <f>C7-W7</f>
        <v>-19998</v>
      </c>
      <c r="Y7" s="58">
        <f>U7-A7</f>
        <v>23203</v>
      </c>
    </row>
    <row r="8" ht="19.5" customHeight="1" spans="1:25">
      <c r="A8" s="175" t="s">
        <v>1258</v>
      </c>
      <c r="B8" s="175"/>
      <c r="C8" s="175"/>
      <c r="Q8" s="110"/>
      <c r="U8" s="163" t="s">
        <v>1136</v>
      </c>
      <c r="V8" s="163" t="s">
        <v>1137</v>
      </c>
      <c r="W8" s="164">
        <v>19998</v>
      </c>
      <c r="X8" s="58">
        <f>C8-W8</f>
        <v>-19998</v>
      </c>
      <c r="Y8" s="58" t="e">
        <f>U8-A8</f>
        <v>#VALUE!</v>
      </c>
    </row>
    <row r="9" ht="19.5" customHeight="1" spans="17:17">
      <c r="Q9" s="110"/>
    </row>
    <row r="10" ht="19.5" customHeight="1" spans="17:17">
      <c r="Q10" s="110"/>
    </row>
    <row r="11" ht="19.5" customHeight="1" spans="17:17">
      <c r="Q11" s="110"/>
    </row>
    <row r="12" ht="19.5" customHeight="1" spans="17:17">
      <c r="Q12" s="110"/>
    </row>
    <row r="13" ht="19.5" customHeight="1" spans="17:17">
      <c r="Q13" s="110"/>
    </row>
    <row r="14" ht="19.5" customHeight="1" spans="17:17">
      <c r="Q14" s="110"/>
    </row>
    <row r="15" ht="19.5" customHeight="1" spans="17:17">
      <c r="Q15" s="110"/>
    </row>
    <row r="16" ht="19.5" customHeight="1" spans="17:17">
      <c r="Q16" s="110"/>
    </row>
    <row r="17" ht="19.5" customHeight="1" spans="17:17">
      <c r="Q17" s="110"/>
    </row>
    <row r="18" ht="19.5" customHeight="1" spans="17:17">
      <c r="Q18" s="110"/>
    </row>
    <row r="19" ht="19.5" customHeight="1" spans="17:17">
      <c r="Q19" s="110"/>
    </row>
    <row r="20" ht="19.5" customHeight="1" spans="17:17">
      <c r="Q20" s="110"/>
    </row>
    <row r="21" ht="19.5" customHeight="1" spans="17:17">
      <c r="Q21" s="110"/>
    </row>
  </sheetData>
  <mergeCells count="3">
    <mergeCell ref="A2:C2"/>
    <mergeCell ref="A6:B6"/>
    <mergeCell ref="A8:C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workbookViewId="0">
      <selection activeCell="A8" sqref="A8"/>
    </sheetView>
  </sheetViews>
  <sheetFormatPr defaultColWidth="7" defaultRowHeight="15"/>
  <cols>
    <col min="1" max="1" width="42.375" style="56" customWidth="1"/>
    <col min="2" max="2" width="30" style="56" customWidth="1"/>
    <col min="3" max="3" width="10.375" style="51" hidden="1" customWidth="1"/>
    <col min="4" max="4" width="9.625" style="58" hidden="1" customWidth="1"/>
    <col min="5" max="5" width="8.125" style="58" hidden="1" customWidth="1"/>
    <col min="6" max="6" width="9.625" style="59" hidden="1" customWidth="1"/>
    <col min="7" max="7" width="17.5" style="59" hidden="1" customWidth="1"/>
    <col min="8" max="8" width="12.5" style="60" hidden="1" customWidth="1"/>
    <col min="9" max="9" width="7" style="61" hidden="1" customWidth="1"/>
    <col min="10" max="11" width="7" style="58" hidden="1" customWidth="1"/>
    <col min="12" max="12" width="13.875" style="58" hidden="1" customWidth="1"/>
    <col min="13" max="13" width="7.875" style="58" hidden="1" customWidth="1"/>
    <col min="14" max="14" width="9.5" style="58" hidden="1" customWidth="1"/>
    <col min="15" max="15" width="6.875" style="58" hidden="1" customWidth="1"/>
    <col min="16" max="16" width="9" style="58" hidden="1" customWidth="1"/>
    <col min="17" max="17" width="5.875" style="58" hidden="1" customWidth="1"/>
    <col min="18" max="18" width="5.25" style="58" hidden="1" customWidth="1"/>
    <col min="19" max="19" width="6.5" style="58" hidden="1" customWidth="1"/>
    <col min="20" max="21" width="7" style="58" hidden="1" customWidth="1"/>
    <col min="22" max="22" width="10.625" style="58" hidden="1" customWidth="1"/>
    <col min="23" max="23" width="10.5" style="58" hidden="1" customWidth="1"/>
    <col min="24" max="24" width="7" style="58" hidden="1" customWidth="1"/>
    <col min="25" max="16384" width="7" style="58"/>
  </cols>
  <sheetData>
    <row r="1" ht="21.75" customHeight="1" spans="1:2">
      <c r="A1" s="62" t="s">
        <v>1264</v>
      </c>
      <c r="B1" s="62"/>
    </row>
    <row r="2" ht="51.75" customHeight="1" spans="1:8">
      <c r="A2" s="151" t="s">
        <v>1265</v>
      </c>
      <c r="B2" s="152"/>
      <c r="F2" s="58"/>
      <c r="G2" s="58"/>
      <c r="H2" s="58"/>
    </row>
    <row r="3" ht="30.75" customHeight="1" spans="2:12">
      <c r="B3" s="142" t="s">
        <v>1148</v>
      </c>
      <c r="D3" s="58">
        <v>12.11</v>
      </c>
      <c r="F3" s="58">
        <v>12.22</v>
      </c>
      <c r="G3" s="58"/>
      <c r="H3" s="58"/>
      <c r="L3" s="58">
        <v>1.2</v>
      </c>
    </row>
    <row r="4" s="150" customFormat="1" ht="34.5" customHeight="1" spans="1:14">
      <c r="A4" s="153" t="s">
        <v>1122</v>
      </c>
      <c r="B4" s="153" t="s">
        <v>4</v>
      </c>
      <c r="C4" s="54"/>
      <c r="F4" s="154" t="s">
        <v>1125</v>
      </c>
      <c r="G4" s="154" t="s">
        <v>1126</v>
      </c>
      <c r="H4" s="154" t="s">
        <v>1127</v>
      </c>
      <c r="I4" s="161"/>
      <c r="L4" s="154" t="s">
        <v>1125</v>
      </c>
      <c r="M4" s="162" t="s">
        <v>1126</v>
      </c>
      <c r="N4" s="154" t="s">
        <v>1127</v>
      </c>
    </row>
    <row r="5" ht="34.5" customHeight="1" spans="1:24">
      <c r="A5" s="155" t="s">
        <v>1128</v>
      </c>
      <c r="B5" s="156"/>
      <c r="C5" s="80">
        <v>105429</v>
      </c>
      <c r="D5" s="157">
        <v>595734.14</v>
      </c>
      <c r="E5" s="58">
        <f>104401+13602</f>
        <v>118003</v>
      </c>
      <c r="F5" s="59" t="s">
        <v>41</v>
      </c>
      <c r="G5" s="59" t="s">
        <v>1129</v>
      </c>
      <c r="H5" s="60">
        <v>596221.15</v>
      </c>
      <c r="I5" s="61" t="e">
        <f>F5-A5</f>
        <v>#VALUE!</v>
      </c>
      <c r="J5" s="110" t="e">
        <f>H5-#REF!</f>
        <v>#REF!</v>
      </c>
      <c r="K5" s="110">
        <v>75943</v>
      </c>
      <c r="L5" s="59" t="s">
        <v>41</v>
      </c>
      <c r="M5" s="59" t="s">
        <v>1129</v>
      </c>
      <c r="N5" s="60">
        <v>643048.95</v>
      </c>
      <c r="O5" s="61" t="e">
        <f>L5-A5</f>
        <v>#VALUE!</v>
      </c>
      <c r="P5" s="110" t="e">
        <f>N5-#REF!</f>
        <v>#REF!</v>
      </c>
      <c r="R5" s="58">
        <v>717759</v>
      </c>
      <c r="T5" s="163" t="s">
        <v>41</v>
      </c>
      <c r="U5" s="163" t="s">
        <v>1129</v>
      </c>
      <c r="V5" s="164">
        <v>659380.53</v>
      </c>
      <c r="W5" s="58" t="e">
        <f>#REF!-V5</f>
        <v>#REF!</v>
      </c>
      <c r="X5" s="58" t="e">
        <f>T5-A5</f>
        <v>#VALUE!</v>
      </c>
    </row>
    <row r="6" ht="34.5" customHeight="1" spans="1:22">
      <c r="A6" s="158" t="s">
        <v>80</v>
      </c>
      <c r="B6" s="159">
        <f>B5</f>
        <v>0</v>
      </c>
      <c r="C6" s="80"/>
      <c r="D6" s="157"/>
      <c r="J6" s="110"/>
      <c r="K6" s="110"/>
      <c r="L6" s="59"/>
      <c r="M6" s="59"/>
      <c r="N6" s="60"/>
      <c r="O6" s="61"/>
      <c r="P6" s="110"/>
      <c r="T6" s="163"/>
      <c r="U6" s="163"/>
      <c r="V6" s="164"/>
    </row>
    <row r="7" ht="19.5" customHeight="1" spans="16:24">
      <c r="P7" s="110"/>
      <c r="T7" s="163" t="s">
        <v>1136</v>
      </c>
      <c r="U7" s="163" t="s">
        <v>1137</v>
      </c>
      <c r="V7" s="164">
        <v>19998</v>
      </c>
      <c r="W7" s="58" t="e">
        <f>#REF!-V7</f>
        <v>#REF!</v>
      </c>
      <c r="X7" s="58">
        <f>T7-A7</f>
        <v>2320301</v>
      </c>
    </row>
    <row r="8" ht="19.5" customHeight="1" spans="1:16">
      <c r="A8" s="160" t="s">
        <v>1133</v>
      </c>
      <c r="P8" s="110"/>
    </row>
    <row r="9" ht="19.5" customHeight="1" spans="1:16">
      <c r="A9" s="58"/>
      <c r="B9" s="58"/>
      <c r="C9" s="58"/>
      <c r="F9" s="58"/>
      <c r="G9" s="58"/>
      <c r="H9" s="58"/>
      <c r="I9" s="58"/>
      <c r="P9" s="110"/>
    </row>
    <row r="10" ht="19.5" customHeight="1" spans="1:16">
      <c r="A10" s="58"/>
      <c r="B10" s="58"/>
      <c r="C10" s="58"/>
      <c r="F10" s="58"/>
      <c r="G10" s="58"/>
      <c r="H10" s="58"/>
      <c r="I10" s="58"/>
      <c r="P10" s="110"/>
    </row>
    <row r="11" ht="19.5" customHeight="1" spans="1:16">
      <c r="A11" s="58"/>
      <c r="B11" s="58"/>
      <c r="C11" s="58"/>
      <c r="F11" s="58"/>
      <c r="G11" s="58"/>
      <c r="H11" s="58"/>
      <c r="I11" s="58"/>
      <c r="P11" s="110"/>
    </row>
    <row r="12" ht="19.5" customHeight="1" spans="1:16">
      <c r="A12" s="58"/>
      <c r="B12" s="58"/>
      <c r="C12" s="58"/>
      <c r="F12" s="58"/>
      <c r="G12" s="58"/>
      <c r="H12" s="58"/>
      <c r="I12" s="58"/>
      <c r="P12" s="110"/>
    </row>
    <row r="13" ht="19.5" customHeight="1" spans="1:16">
      <c r="A13" s="58"/>
      <c r="B13" s="58"/>
      <c r="C13" s="58"/>
      <c r="F13" s="58"/>
      <c r="G13" s="58"/>
      <c r="H13" s="58"/>
      <c r="I13" s="58"/>
      <c r="P13" s="110"/>
    </row>
    <row r="14" ht="19.5" customHeight="1" spans="1:16">
      <c r="A14" s="58"/>
      <c r="B14" s="58"/>
      <c r="C14" s="58"/>
      <c r="F14" s="58"/>
      <c r="G14" s="58"/>
      <c r="H14" s="58"/>
      <c r="I14" s="58"/>
      <c r="P14" s="110"/>
    </row>
    <row r="15" ht="19.5" customHeight="1" spans="1:16">
      <c r="A15" s="58"/>
      <c r="B15" s="58"/>
      <c r="C15" s="58"/>
      <c r="F15" s="58"/>
      <c r="G15" s="58"/>
      <c r="H15" s="58"/>
      <c r="I15" s="58"/>
      <c r="P15" s="110"/>
    </row>
    <row r="16" ht="19.5" customHeight="1" spans="1:16">
      <c r="A16" s="58"/>
      <c r="B16" s="58"/>
      <c r="C16" s="58"/>
      <c r="F16" s="58"/>
      <c r="G16" s="58"/>
      <c r="H16" s="58"/>
      <c r="I16" s="58"/>
      <c r="P16" s="110"/>
    </row>
    <row r="17" ht="19.5" customHeight="1" spans="1:16">
      <c r="A17" s="58"/>
      <c r="B17" s="58"/>
      <c r="C17" s="58"/>
      <c r="F17" s="58"/>
      <c r="G17" s="58"/>
      <c r="H17" s="58"/>
      <c r="I17" s="58"/>
      <c r="P17" s="110"/>
    </row>
    <row r="18" ht="19.5" customHeight="1" spans="1:16">
      <c r="A18" s="58"/>
      <c r="B18" s="58"/>
      <c r="C18" s="58"/>
      <c r="F18" s="58"/>
      <c r="G18" s="58"/>
      <c r="H18" s="58"/>
      <c r="I18" s="58"/>
      <c r="P18" s="110"/>
    </row>
    <row r="19" ht="19.5" customHeight="1" spans="1:16">
      <c r="A19" s="58"/>
      <c r="B19" s="58"/>
      <c r="C19" s="58"/>
      <c r="F19" s="58"/>
      <c r="G19" s="58"/>
      <c r="H19" s="58"/>
      <c r="I19" s="58"/>
      <c r="P19" s="110"/>
    </row>
    <row r="20" ht="19.5" customHeight="1" spans="1:16">
      <c r="A20" s="58"/>
      <c r="B20" s="58"/>
      <c r="C20" s="58"/>
      <c r="F20" s="58"/>
      <c r="G20" s="58"/>
      <c r="H20" s="58"/>
      <c r="I20" s="58"/>
      <c r="P20" s="110"/>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10" sqref="B10"/>
    </sheetView>
  </sheetViews>
  <sheetFormatPr defaultColWidth="7.875" defaultRowHeight="15.75" outlineLevelRow="7" outlineLevelCol="1"/>
  <cols>
    <col min="1" max="1" width="51" style="136" customWidth="1"/>
    <col min="2" max="2" width="21.375" style="136" customWidth="1"/>
    <col min="3" max="3" width="8" style="136" customWidth="1"/>
    <col min="4" max="4" width="7.875" style="136" customWidth="1"/>
    <col min="5" max="5" width="8.5" style="136" hidden="1" customWidth="1"/>
    <col min="6" max="6" width="7.875" style="136" hidden="1" customWidth="1"/>
    <col min="7" max="254" width="7.875" style="136"/>
    <col min="255" max="255" width="35.75" style="136" customWidth="1"/>
    <col min="256" max="256" width="7.875" style="136" hidden="1" customWidth="1"/>
    <col min="257" max="258" width="12" style="136" customWidth="1"/>
    <col min="259" max="259" width="8" style="136" customWidth="1"/>
    <col min="260" max="260" width="7.875" style="136" customWidth="1"/>
    <col min="261" max="262" width="7.875" style="136" hidden="1" customWidth="1"/>
    <col min="263" max="510" width="7.875" style="136"/>
    <col min="511" max="511" width="35.75" style="136" customWidth="1"/>
    <col min="512" max="512" width="7.875" style="136" hidden="1" customWidth="1"/>
    <col min="513" max="514" width="12" style="136" customWidth="1"/>
    <col min="515" max="515" width="8" style="136" customWidth="1"/>
    <col min="516" max="516" width="7.875" style="136" customWidth="1"/>
    <col min="517" max="518" width="7.875" style="136" hidden="1" customWidth="1"/>
    <col min="519" max="766" width="7.875" style="136"/>
    <col min="767" max="767" width="35.75" style="136" customWidth="1"/>
    <col min="768" max="768" width="7.875" style="136" hidden="1" customWidth="1"/>
    <col min="769" max="770" width="12" style="136" customWidth="1"/>
    <col min="771" max="771" width="8" style="136" customWidth="1"/>
    <col min="772" max="772" width="7.875" style="136" customWidth="1"/>
    <col min="773" max="774" width="7.875" style="136" hidden="1" customWidth="1"/>
    <col min="775" max="1022" width="7.875" style="136"/>
    <col min="1023" max="1023" width="35.75" style="136" customWidth="1"/>
    <col min="1024" max="1024" width="7.875" style="136" hidden="1" customWidth="1"/>
    <col min="1025" max="1026" width="12" style="136" customWidth="1"/>
    <col min="1027" max="1027" width="8" style="136" customWidth="1"/>
    <col min="1028" max="1028" width="7.875" style="136" customWidth="1"/>
    <col min="1029" max="1030" width="7.875" style="136" hidden="1" customWidth="1"/>
    <col min="1031" max="1278" width="7.875" style="136"/>
    <col min="1279" max="1279" width="35.75" style="136" customWidth="1"/>
    <col min="1280" max="1280" width="7.875" style="136" hidden="1" customWidth="1"/>
    <col min="1281" max="1282" width="12" style="136" customWidth="1"/>
    <col min="1283" max="1283" width="8" style="136" customWidth="1"/>
    <col min="1284" max="1284" width="7.875" style="136" customWidth="1"/>
    <col min="1285" max="1286" width="7.875" style="136" hidden="1" customWidth="1"/>
    <col min="1287" max="1534" width="7.875" style="136"/>
    <col min="1535" max="1535" width="35.75" style="136" customWidth="1"/>
    <col min="1536" max="1536" width="7.875" style="136" hidden="1" customWidth="1"/>
    <col min="1537" max="1538" width="12" style="136" customWidth="1"/>
    <col min="1539" max="1539" width="8" style="136" customWidth="1"/>
    <col min="1540" max="1540" width="7.875" style="136" customWidth="1"/>
    <col min="1541" max="1542" width="7.875" style="136" hidden="1" customWidth="1"/>
    <col min="1543" max="1790" width="7.875" style="136"/>
    <col min="1791" max="1791" width="35.75" style="136" customWidth="1"/>
    <col min="1792" max="1792" width="7.875" style="136" hidden="1" customWidth="1"/>
    <col min="1793" max="1794" width="12" style="136" customWidth="1"/>
    <col min="1795" max="1795" width="8" style="136" customWidth="1"/>
    <col min="1796" max="1796" width="7.875" style="136" customWidth="1"/>
    <col min="1797" max="1798" width="7.875" style="136" hidden="1" customWidth="1"/>
    <col min="1799" max="2046" width="7.875" style="136"/>
    <col min="2047" max="2047" width="35.75" style="136" customWidth="1"/>
    <col min="2048" max="2048" width="7.875" style="136" hidden="1" customWidth="1"/>
    <col min="2049" max="2050" width="12" style="136" customWidth="1"/>
    <col min="2051" max="2051" width="8" style="136" customWidth="1"/>
    <col min="2052" max="2052" width="7.875" style="136" customWidth="1"/>
    <col min="2053" max="2054" width="7.875" style="136" hidden="1" customWidth="1"/>
    <col min="2055" max="2302" width="7.875" style="136"/>
    <col min="2303" max="2303" width="35.75" style="136" customWidth="1"/>
    <col min="2304" max="2304" width="7.875" style="136" hidden="1" customWidth="1"/>
    <col min="2305" max="2306" width="12" style="136" customWidth="1"/>
    <col min="2307" max="2307" width="8" style="136" customWidth="1"/>
    <col min="2308" max="2308" width="7.875" style="136" customWidth="1"/>
    <col min="2309" max="2310" width="7.875" style="136" hidden="1" customWidth="1"/>
    <col min="2311" max="2558" width="7.875" style="136"/>
    <col min="2559" max="2559" width="35.75" style="136" customWidth="1"/>
    <col min="2560" max="2560" width="7.875" style="136" hidden="1" customWidth="1"/>
    <col min="2561" max="2562" width="12" style="136" customWidth="1"/>
    <col min="2563" max="2563" width="8" style="136" customWidth="1"/>
    <col min="2564" max="2564" width="7.875" style="136" customWidth="1"/>
    <col min="2565" max="2566" width="7.875" style="136" hidden="1" customWidth="1"/>
    <col min="2567" max="2814" width="7.875" style="136"/>
    <col min="2815" max="2815" width="35.75" style="136" customWidth="1"/>
    <col min="2816" max="2816" width="7.875" style="136" hidden="1" customWidth="1"/>
    <col min="2817" max="2818" width="12" style="136" customWidth="1"/>
    <col min="2819" max="2819" width="8" style="136" customWidth="1"/>
    <col min="2820" max="2820" width="7.875" style="136" customWidth="1"/>
    <col min="2821" max="2822" width="7.875" style="136" hidden="1" customWidth="1"/>
    <col min="2823" max="3070" width="7.875" style="136"/>
    <col min="3071" max="3071" width="35.75" style="136" customWidth="1"/>
    <col min="3072" max="3072" width="7.875" style="136" hidden="1" customWidth="1"/>
    <col min="3073" max="3074" width="12" style="136" customWidth="1"/>
    <col min="3075" max="3075" width="8" style="136" customWidth="1"/>
    <col min="3076" max="3076" width="7.875" style="136" customWidth="1"/>
    <col min="3077" max="3078" width="7.875" style="136" hidden="1" customWidth="1"/>
    <col min="3079" max="3326" width="7.875" style="136"/>
    <col min="3327" max="3327" width="35.75" style="136" customWidth="1"/>
    <col min="3328" max="3328" width="7.875" style="136" hidden="1" customWidth="1"/>
    <col min="3329" max="3330" width="12" style="136" customWidth="1"/>
    <col min="3331" max="3331" width="8" style="136" customWidth="1"/>
    <col min="3332" max="3332" width="7.875" style="136" customWidth="1"/>
    <col min="3333" max="3334" width="7.875" style="136" hidden="1" customWidth="1"/>
    <col min="3335" max="3582" width="7.875" style="136"/>
    <col min="3583" max="3583" width="35.75" style="136" customWidth="1"/>
    <col min="3584" max="3584" width="7.875" style="136" hidden="1" customWidth="1"/>
    <col min="3585" max="3586" width="12" style="136" customWidth="1"/>
    <col min="3587" max="3587" width="8" style="136" customWidth="1"/>
    <col min="3588" max="3588" width="7.875" style="136" customWidth="1"/>
    <col min="3589" max="3590" width="7.875" style="136" hidden="1" customWidth="1"/>
    <col min="3591" max="3838" width="7.875" style="136"/>
    <col min="3839" max="3839" width="35.75" style="136" customWidth="1"/>
    <col min="3840" max="3840" width="7.875" style="136" hidden="1" customWidth="1"/>
    <col min="3841" max="3842" width="12" style="136" customWidth="1"/>
    <col min="3843" max="3843" width="8" style="136" customWidth="1"/>
    <col min="3844" max="3844" width="7.875" style="136" customWidth="1"/>
    <col min="3845" max="3846" width="7.875" style="136" hidden="1" customWidth="1"/>
    <col min="3847" max="4094" width="7.875" style="136"/>
    <col min="4095" max="4095" width="35.75" style="136" customWidth="1"/>
    <col min="4096" max="4096" width="7.875" style="136" hidden="1" customWidth="1"/>
    <col min="4097" max="4098" width="12" style="136" customWidth="1"/>
    <col min="4099" max="4099" width="8" style="136" customWidth="1"/>
    <col min="4100" max="4100" width="7.875" style="136" customWidth="1"/>
    <col min="4101" max="4102" width="7.875" style="136" hidden="1" customWidth="1"/>
    <col min="4103" max="4350" width="7.875" style="136"/>
    <col min="4351" max="4351" width="35.75" style="136" customWidth="1"/>
    <col min="4352" max="4352" width="7.875" style="136" hidden="1" customWidth="1"/>
    <col min="4353" max="4354" width="12" style="136" customWidth="1"/>
    <col min="4355" max="4355" width="8" style="136" customWidth="1"/>
    <col min="4356" max="4356" width="7.875" style="136" customWidth="1"/>
    <col min="4357" max="4358" width="7.875" style="136" hidden="1" customWidth="1"/>
    <col min="4359" max="4606" width="7.875" style="136"/>
    <col min="4607" max="4607" width="35.75" style="136" customWidth="1"/>
    <col min="4608" max="4608" width="7.875" style="136" hidden="1" customWidth="1"/>
    <col min="4609" max="4610" width="12" style="136" customWidth="1"/>
    <col min="4611" max="4611" width="8" style="136" customWidth="1"/>
    <col min="4612" max="4612" width="7.875" style="136" customWidth="1"/>
    <col min="4613" max="4614" width="7.875" style="136" hidden="1" customWidth="1"/>
    <col min="4615" max="4862" width="7.875" style="136"/>
    <col min="4863" max="4863" width="35.75" style="136" customWidth="1"/>
    <col min="4864" max="4864" width="7.875" style="136" hidden="1" customWidth="1"/>
    <col min="4865" max="4866" width="12" style="136" customWidth="1"/>
    <col min="4867" max="4867" width="8" style="136" customWidth="1"/>
    <col min="4868" max="4868" width="7.875" style="136" customWidth="1"/>
    <col min="4869" max="4870" width="7.875" style="136" hidden="1" customWidth="1"/>
    <col min="4871" max="5118" width="7.875" style="136"/>
    <col min="5119" max="5119" width="35.75" style="136" customWidth="1"/>
    <col min="5120" max="5120" width="7.875" style="136" hidden="1" customWidth="1"/>
    <col min="5121" max="5122" width="12" style="136" customWidth="1"/>
    <col min="5123" max="5123" width="8" style="136" customWidth="1"/>
    <col min="5124" max="5124" width="7.875" style="136" customWidth="1"/>
    <col min="5125" max="5126" width="7.875" style="136" hidden="1" customWidth="1"/>
    <col min="5127" max="5374" width="7.875" style="136"/>
    <col min="5375" max="5375" width="35.75" style="136" customWidth="1"/>
    <col min="5376" max="5376" width="7.875" style="136" hidden="1" customWidth="1"/>
    <col min="5377" max="5378" width="12" style="136" customWidth="1"/>
    <col min="5379" max="5379" width="8" style="136" customWidth="1"/>
    <col min="5380" max="5380" width="7.875" style="136" customWidth="1"/>
    <col min="5381" max="5382" width="7.875" style="136" hidden="1" customWidth="1"/>
    <col min="5383" max="5630" width="7.875" style="136"/>
    <col min="5631" max="5631" width="35.75" style="136" customWidth="1"/>
    <col min="5632" max="5632" width="7.875" style="136" hidden="1" customWidth="1"/>
    <col min="5633" max="5634" width="12" style="136" customWidth="1"/>
    <col min="5635" max="5635" width="8" style="136" customWidth="1"/>
    <col min="5636" max="5636" width="7.875" style="136" customWidth="1"/>
    <col min="5637" max="5638" width="7.875" style="136" hidden="1" customWidth="1"/>
    <col min="5639" max="5886" width="7.875" style="136"/>
    <col min="5887" max="5887" width="35.75" style="136" customWidth="1"/>
    <col min="5888" max="5888" width="7.875" style="136" hidden="1" customWidth="1"/>
    <col min="5889" max="5890" width="12" style="136" customWidth="1"/>
    <col min="5891" max="5891" width="8" style="136" customWidth="1"/>
    <col min="5892" max="5892" width="7.875" style="136" customWidth="1"/>
    <col min="5893" max="5894" width="7.875" style="136" hidden="1" customWidth="1"/>
    <col min="5895" max="6142" width="7.875" style="136"/>
    <col min="6143" max="6143" width="35.75" style="136" customWidth="1"/>
    <col min="6144" max="6144" width="7.875" style="136" hidden="1" customWidth="1"/>
    <col min="6145" max="6146" width="12" style="136" customWidth="1"/>
    <col min="6147" max="6147" width="8" style="136" customWidth="1"/>
    <col min="6148" max="6148" width="7.875" style="136" customWidth="1"/>
    <col min="6149" max="6150" width="7.875" style="136" hidden="1" customWidth="1"/>
    <col min="6151" max="6398" width="7.875" style="136"/>
    <col min="6399" max="6399" width="35.75" style="136" customWidth="1"/>
    <col min="6400" max="6400" width="7.875" style="136" hidden="1" customWidth="1"/>
    <col min="6401" max="6402" width="12" style="136" customWidth="1"/>
    <col min="6403" max="6403" width="8" style="136" customWidth="1"/>
    <col min="6404" max="6404" width="7.875" style="136" customWidth="1"/>
    <col min="6405" max="6406" width="7.875" style="136" hidden="1" customWidth="1"/>
    <col min="6407" max="6654" width="7.875" style="136"/>
    <col min="6655" max="6655" width="35.75" style="136" customWidth="1"/>
    <col min="6656" max="6656" width="7.875" style="136" hidden="1" customWidth="1"/>
    <col min="6657" max="6658" width="12" style="136" customWidth="1"/>
    <col min="6659" max="6659" width="8" style="136" customWidth="1"/>
    <col min="6660" max="6660" width="7.875" style="136" customWidth="1"/>
    <col min="6661" max="6662" width="7.875" style="136" hidden="1" customWidth="1"/>
    <col min="6663" max="6910" width="7.875" style="136"/>
    <col min="6911" max="6911" width="35.75" style="136" customWidth="1"/>
    <col min="6912" max="6912" width="7.875" style="136" hidden="1" customWidth="1"/>
    <col min="6913" max="6914" width="12" style="136" customWidth="1"/>
    <col min="6915" max="6915" width="8" style="136" customWidth="1"/>
    <col min="6916" max="6916" width="7.875" style="136" customWidth="1"/>
    <col min="6917" max="6918" width="7.875" style="136" hidden="1" customWidth="1"/>
    <col min="6919" max="7166" width="7.875" style="136"/>
    <col min="7167" max="7167" width="35.75" style="136" customWidth="1"/>
    <col min="7168" max="7168" width="7.875" style="136" hidden="1" customWidth="1"/>
    <col min="7169" max="7170" width="12" style="136" customWidth="1"/>
    <col min="7171" max="7171" width="8" style="136" customWidth="1"/>
    <col min="7172" max="7172" width="7.875" style="136" customWidth="1"/>
    <col min="7173" max="7174" width="7.875" style="136" hidden="1" customWidth="1"/>
    <col min="7175" max="7422" width="7.875" style="136"/>
    <col min="7423" max="7423" width="35.75" style="136" customWidth="1"/>
    <col min="7424" max="7424" width="7.875" style="136" hidden="1" customWidth="1"/>
    <col min="7425" max="7426" width="12" style="136" customWidth="1"/>
    <col min="7427" max="7427" width="8" style="136" customWidth="1"/>
    <col min="7428" max="7428" width="7.875" style="136" customWidth="1"/>
    <col min="7429" max="7430" width="7.875" style="136" hidden="1" customWidth="1"/>
    <col min="7431" max="7678" width="7.875" style="136"/>
    <col min="7679" max="7679" width="35.75" style="136" customWidth="1"/>
    <col min="7680" max="7680" width="7.875" style="136" hidden="1" customWidth="1"/>
    <col min="7681" max="7682" width="12" style="136" customWidth="1"/>
    <col min="7683" max="7683" width="8" style="136" customWidth="1"/>
    <col min="7684" max="7684" width="7.875" style="136" customWidth="1"/>
    <col min="7685" max="7686" width="7.875" style="136" hidden="1" customWidth="1"/>
    <col min="7687" max="7934" width="7.875" style="136"/>
    <col min="7935" max="7935" width="35.75" style="136" customWidth="1"/>
    <col min="7936" max="7936" width="7.875" style="136" hidden="1" customWidth="1"/>
    <col min="7937" max="7938" width="12" style="136" customWidth="1"/>
    <col min="7939" max="7939" width="8" style="136" customWidth="1"/>
    <col min="7940" max="7940" width="7.875" style="136" customWidth="1"/>
    <col min="7941" max="7942" width="7.875" style="136" hidden="1" customWidth="1"/>
    <col min="7943" max="8190" width="7.875" style="136"/>
    <col min="8191" max="8191" width="35.75" style="136" customWidth="1"/>
    <col min="8192" max="8192" width="7.875" style="136" hidden="1" customWidth="1"/>
    <col min="8193" max="8194" width="12" style="136" customWidth="1"/>
    <col min="8195" max="8195" width="8" style="136" customWidth="1"/>
    <col min="8196" max="8196" width="7.875" style="136" customWidth="1"/>
    <col min="8197" max="8198" width="7.875" style="136" hidden="1" customWidth="1"/>
    <col min="8199" max="8446" width="7.875" style="136"/>
    <col min="8447" max="8447" width="35.75" style="136" customWidth="1"/>
    <col min="8448" max="8448" width="7.875" style="136" hidden="1" customWidth="1"/>
    <col min="8449" max="8450" width="12" style="136" customWidth="1"/>
    <col min="8451" max="8451" width="8" style="136" customWidth="1"/>
    <col min="8452" max="8452" width="7.875" style="136" customWidth="1"/>
    <col min="8453" max="8454" width="7.875" style="136" hidden="1" customWidth="1"/>
    <col min="8455" max="8702" width="7.875" style="136"/>
    <col min="8703" max="8703" width="35.75" style="136" customWidth="1"/>
    <col min="8704" max="8704" width="7.875" style="136" hidden="1" customWidth="1"/>
    <col min="8705" max="8706" width="12" style="136" customWidth="1"/>
    <col min="8707" max="8707" width="8" style="136" customWidth="1"/>
    <col min="8708" max="8708" width="7.875" style="136" customWidth="1"/>
    <col min="8709" max="8710" width="7.875" style="136" hidden="1" customWidth="1"/>
    <col min="8711" max="8958" width="7.875" style="136"/>
    <col min="8959" max="8959" width="35.75" style="136" customWidth="1"/>
    <col min="8960" max="8960" width="7.875" style="136" hidden="1" customWidth="1"/>
    <col min="8961" max="8962" width="12" style="136" customWidth="1"/>
    <col min="8963" max="8963" width="8" style="136" customWidth="1"/>
    <col min="8964" max="8964" width="7.875" style="136" customWidth="1"/>
    <col min="8965" max="8966" width="7.875" style="136" hidden="1" customWidth="1"/>
    <col min="8967" max="9214" width="7.875" style="136"/>
    <col min="9215" max="9215" width="35.75" style="136" customWidth="1"/>
    <col min="9216" max="9216" width="7.875" style="136" hidden="1" customWidth="1"/>
    <col min="9217" max="9218" width="12" style="136" customWidth="1"/>
    <col min="9219" max="9219" width="8" style="136" customWidth="1"/>
    <col min="9220" max="9220" width="7.875" style="136" customWidth="1"/>
    <col min="9221" max="9222" width="7.875" style="136" hidden="1" customWidth="1"/>
    <col min="9223" max="9470" width="7.875" style="136"/>
    <col min="9471" max="9471" width="35.75" style="136" customWidth="1"/>
    <col min="9472" max="9472" width="7.875" style="136" hidden="1" customWidth="1"/>
    <col min="9473" max="9474" width="12" style="136" customWidth="1"/>
    <col min="9475" max="9475" width="8" style="136" customWidth="1"/>
    <col min="9476" max="9476" width="7.875" style="136" customWidth="1"/>
    <col min="9477" max="9478" width="7.875" style="136" hidden="1" customWidth="1"/>
    <col min="9479" max="9726" width="7.875" style="136"/>
    <col min="9727" max="9727" width="35.75" style="136" customWidth="1"/>
    <col min="9728" max="9728" width="7.875" style="136" hidden="1" customWidth="1"/>
    <col min="9729" max="9730" width="12" style="136" customWidth="1"/>
    <col min="9731" max="9731" width="8" style="136" customWidth="1"/>
    <col min="9732" max="9732" width="7.875" style="136" customWidth="1"/>
    <col min="9733" max="9734" width="7.875" style="136" hidden="1" customWidth="1"/>
    <col min="9735" max="9982" width="7.875" style="136"/>
    <col min="9983" max="9983" width="35.75" style="136" customWidth="1"/>
    <col min="9984" max="9984" width="7.875" style="136" hidden="1" customWidth="1"/>
    <col min="9985" max="9986" width="12" style="136" customWidth="1"/>
    <col min="9987" max="9987" width="8" style="136" customWidth="1"/>
    <col min="9988" max="9988" width="7.875" style="136" customWidth="1"/>
    <col min="9989" max="9990" width="7.875" style="136" hidden="1" customWidth="1"/>
    <col min="9991" max="10238" width="7.875" style="136"/>
    <col min="10239" max="10239" width="35.75" style="136" customWidth="1"/>
    <col min="10240" max="10240" width="7.875" style="136" hidden="1" customWidth="1"/>
    <col min="10241" max="10242" width="12" style="136" customWidth="1"/>
    <col min="10243" max="10243" width="8" style="136" customWidth="1"/>
    <col min="10244" max="10244" width="7.875" style="136" customWidth="1"/>
    <col min="10245" max="10246" width="7.875" style="136" hidden="1" customWidth="1"/>
    <col min="10247" max="10494" width="7.875" style="136"/>
    <col min="10495" max="10495" width="35.75" style="136" customWidth="1"/>
    <col min="10496" max="10496" width="7.875" style="136" hidden="1" customWidth="1"/>
    <col min="10497" max="10498" width="12" style="136" customWidth="1"/>
    <col min="10499" max="10499" width="8" style="136" customWidth="1"/>
    <col min="10500" max="10500" width="7.875" style="136" customWidth="1"/>
    <col min="10501" max="10502" width="7.875" style="136" hidden="1" customWidth="1"/>
    <col min="10503" max="10750" width="7.875" style="136"/>
    <col min="10751" max="10751" width="35.75" style="136" customWidth="1"/>
    <col min="10752" max="10752" width="7.875" style="136" hidden="1" customWidth="1"/>
    <col min="10753" max="10754" width="12" style="136" customWidth="1"/>
    <col min="10755" max="10755" width="8" style="136" customWidth="1"/>
    <col min="10756" max="10756" width="7.875" style="136" customWidth="1"/>
    <col min="10757" max="10758" width="7.875" style="136" hidden="1" customWidth="1"/>
    <col min="10759" max="11006" width="7.875" style="136"/>
    <col min="11007" max="11007" width="35.75" style="136" customWidth="1"/>
    <col min="11008" max="11008" width="7.875" style="136" hidden="1" customWidth="1"/>
    <col min="11009" max="11010" width="12" style="136" customWidth="1"/>
    <col min="11011" max="11011" width="8" style="136" customWidth="1"/>
    <col min="11012" max="11012" width="7.875" style="136" customWidth="1"/>
    <col min="11013" max="11014" width="7.875" style="136" hidden="1" customWidth="1"/>
    <col min="11015" max="11262" width="7.875" style="136"/>
    <col min="11263" max="11263" width="35.75" style="136" customWidth="1"/>
    <col min="11264" max="11264" width="7.875" style="136" hidden="1" customWidth="1"/>
    <col min="11265" max="11266" width="12" style="136" customWidth="1"/>
    <col min="11267" max="11267" width="8" style="136" customWidth="1"/>
    <col min="11268" max="11268" width="7.875" style="136" customWidth="1"/>
    <col min="11269" max="11270" width="7.875" style="136" hidden="1" customWidth="1"/>
    <col min="11271" max="11518" width="7.875" style="136"/>
    <col min="11519" max="11519" width="35.75" style="136" customWidth="1"/>
    <col min="11520" max="11520" width="7.875" style="136" hidden="1" customWidth="1"/>
    <col min="11521" max="11522" width="12" style="136" customWidth="1"/>
    <col min="11523" max="11523" width="8" style="136" customWidth="1"/>
    <col min="11524" max="11524" width="7.875" style="136" customWidth="1"/>
    <col min="11525" max="11526" width="7.875" style="136" hidden="1" customWidth="1"/>
    <col min="11527" max="11774" width="7.875" style="136"/>
    <col min="11775" max="11775" width="35.75" style="136" customWidth="1"/>
    <col min="11776" max="11776" width="7.875" style="136" hidden="1" customWidth="1"/>
    <col min="11777" max="11778" width="12" style="136" customWidth="1"/>
    <col min="11779" max="11779" width="8" style="136" customWidth="1"/>
    <col min="11780" max="11780" width="7.875" style="136" customWidth="1"/>
    <col min="11781" max="11782" width="7.875" style="136" hidden="1" customWidth="1"/>
    <col min="11783" max="12030" width="7.875" style="136"/>
    <col min="12031" max="12031" width="35.75" style="136" customWidth="1"/>
    <col min="12032" max="12032" width="7.875" style="136" hidden="1" customWidth="1"/>
    <col min="12033" max="12034" width="12" style="136" customWidth="1"/>
    <col min="12035" max="12035" width="8" style="136" customWidth="1"/>
    <col min="12036" max="12036" width="7.875" style="136" customWidth="1"/>
    <col min="12037" max="12038" width="7.875" style="136" hidden="1" customWidth="1"/>
    <col min="12039" max="12286" width="7.875" style="136"/>
    <col min="12287" max="12287" width="35.75" style="136" customWidth="1"/>
    <col min="12288" max="12288" width="7.875" style="136" hidden="1" customWidth="1"/>
    <col min="12289" max="12290" width="12" style="136" customWidth="1"/>
    <col min="12291" max="12291" width="8" style="136" customWidth="1"/>
    <col min="12292" max="12292" width="7.875" style="136" customWidth="1"/>
    <col min="12293" max="12294" width="7.875" style="136" hidden="1" customWidth="1"/>
    <col min="12295" max="12542" width="7.875" style="136"/>
    <col min="12543" max="12543" width="35.75" style="136" customWidth="1"/>
    <col min="12544" max="12544" width="7.875" style="136" hidden="1" customWidth="1"/>
    <col min="12545" max="12546" width="12" style="136" customWidth="1"/>
    <col min="12547" max="12547" width="8" style="136" customWidth="1"/>
    <col min="12548" max="12548" width="7.875" style="136" customWidth="1"/>
    <col min="12549" max="12550" width="7.875" style="136" hidden="1" customWidth="1"/>
    <col min="12551" max="12798" width="7.875" style="136"/>
    <col min="12799" max="12799" width="35.75" style="136" customWidth="1"/>
    <col min="12800" max="12800" width="7.875" style="136" hidden="1" customWidth="1"/>
    <col min="12801" max="12802" width="12" style="136" customWidth="1"/>
    <col min="12803" max="12803" width="8" style="136" customWidth="1"/>
    <col min="12804" max="12804" width="7.875" style="136" customWidth="1"/>
    <col min="12805" max="12806" width="7.875" style="136" hidden="1" customWidth="1"/>
    <col min="12807" max="13054" width="7.875" style="136"/>
    <col min="13055" max="13055" width="35.75" style="136" customWidth="1"/>
    <col min="13056" max="13056" width="7.875" style="136" hidden="1" customWidth="1"/>
    <col min="13057" max="13058" width="12" style="136" customWidth="1"/>
    <col min="13059" max="13059" width="8" style="136" customWidth="1"/>
    <col min="13060" max="13060" width="7.875" style="136" customWidth="1"/>
    <col min="13061" max="13062" width="7.875" style="136" hidden="1" customWidth="1"/>
    <col min="13063" max="13310" width="7.875" style="136"/>
    <col min="13311" max="13311" width="35.75" style="136" customWidth="1"/>
    <col min="13312" max="13312" width="7.875" style="136" hidden="1" customWidth="1"/>
    <col min="13313" max="13314" width="12" style="136" customWidth="1"/>
    <col min="13315" max="13315" width="8" style="136" customWidth="1"/>
    <col min="13316" max="13316" width="7.875" style="136" customWidth="1"/>
    <col min="13317" max="13318" width="7.875" style="136" hidden="1" customWidth="1"/>
    <col min="13319" max="13566" width="7.875" style="136"/>
    <col min="13567" max="13567" width="35.75" style="136" customWidth="1"/>
    <col min="13568" max="13568" width="7.875" style="136" hidden="1" customWidth="1"/>
    <col min="13569" max="13570" width="12" style="136" customWidth="1"/>
    <col min="13571" max="13571" width="8" style="136" customWidth="1"/>
    <col min="13572" max="13572" width="7.875" style="136" customWidth="1"/>
    <col min="13573" max="13574" width="7.875" style="136" hidden="1" customWidth="1"/>
    <col min="13575" max="13822" width="7.875" style="136"/>
    <col min="13823" max="13823" width="35.75" style="136" customWidth="1"/>
    <col min="13824" max="13824" width="7.875" style="136" hidden="1" customWidth="1"/>
    <col min="13825" max="13826" width="12" style="136" customWidth="1"/>
    <col min="13827" max="13827" width="8" style="136" customWidth="1"/>
    <col min="13828" max="13828" width="7.875" style="136" customWidth="1"/>
    <col min="13829" max="13830" width="7.875" style="136" hidden="1" customWidth="1"/>
    <col min="13831" max="14078" width="7.875" style="136"/>
    <col min="14079" max="14079" width="35.75" style="136" customWidth="1"/>
    <col min="14080" max="14080" width="7.875" style="136" hidden="1" customWidth="1"/>
    <col min="14081" max="14082" width="12" style="136" customWidth="1"/>
    <col min="14083" max="14083" width="8" style="136" customWidth="1"/>
    <col min="14084" max="14084" width="7.875" style="136" customWidth="1"/>
    <col min="14085" max="14086" width="7.875" style="136" hidden="1" customWidth="1"/>
    <col min="14087" max="14334" width="7.875" style="136"/>
    <col min="14335" max="14335" width="35.75" style="136" customWidth="1"/>
    <col min="14336" max="14336" width="7.875" style="136" hidden="1" customWidth="1"/>
    <col min="14337" max="14338" width="12" style="136" customWidth="1"/>
    <col min="14339" max="14339" width="8" style="136" customWidth="1"/>
    <col min="14340" max="14340" width="7.875" style="136" customWidth="1"/>
    <col min="14341" max="14342" width="7.875" style="136" hidden="1" customWidth="1"/>
    <col min="14343" max="14590" width="7.875" style="136"/>
    <col min="14591" max="14591" width="35.75" style="136" customWidth="1"/>
    <col min="14592" max="14592" width="7.875" style="136" hidden="1" customWidth="1"/>
    <col min="14593" max="14594" width="12" style="136" customWidth="1"/>
    <col min="14595" max="14595" width="8" style="136" customWidth="1"/>
    <col min="14596" max="14596" width="7.875" style="136" customWidth="1"/>
    <col min="14597" max="14598" width="7.875" style="136" hidden="1" customWidth="1"/>
    <col min="14599" max="14846" width="7.875" style="136"/>
    <col min="14847" max="14847" width="35.75" style="136" customWidth="1"/>
    <col min="14848" max="14848" width="7.875" style="136" hidden="1" customWidth="1"/>
    <col min="14849" max="14850" width="12" style="136" customWidth="1"/>
    <col min="14851" max="14851" width="8" style="136" customWidth="1"/>
    <col min="14852" max="14852" width="7.875" style="136" customWidth="1"/>
    <col min="14853" max="14854" width="7.875" style="136" hidden="1" customWidth="1"/>
    <col min="14855" max="15102" width="7.875" style="136"/>
    <col min="15103" max="15103" width="35.75" style="136" customWidth="1"/>
    <col min="15104" max="15104" width="7.875" style="136" hidden="1" customWidth="1"/>
    <col min="15105" max="15106" width="12" style="136" customWidth="1"/>
    <col min="15107" max="15107" width="8" style="136" customWidth="1"/>
    <col min="15108" max="15108" width="7.875" style="136" customWidth="1"/>
    <col min="15109" max="15110" width="7.875" style="136" hidden="1" customWidth="1"/>
    <col min="15111" max="15358" width="7.875" style="136"/>
    <col min="15359" max="15359" width="35.75" style="136" customWidth="1"/>
    <col min="15360" max="15360" width="7.875" style="136" hidden="1" customWidth="1"/>
    <col min="15361" max="15362" width="12" style="136" customWidth="1"/>
    <col min="15363" max="15363" width="8" style="136" customWidth="1"/>
    <col min="15364" max="15364" width="7.875" style="136" customWidth="1"/>
    <col min="15365" max="15366" width="7.875" style="136" hidden="1" customWidth="1"/>
    <col min="15367" max="15614" width="7.875" style="136"/>
    <col min="15615" max="15615" width="35.75" style="136" customWidth="1"/>
    <col min="15616" max="15616" width="7.875" style="136" hidden="1" customWidth="1"/>
    <col min="15617" max="15618" width="12" style="136" customWidth="1"/>
    <col min="15619" max="15619" width="8" style="136" customWidth="1"/>
    <col min="15620" max="15620" width="7.875" style="136" customWidth="1"/>
    <col min="15621" max="15622" width="7.875" style="136" hidden="1" customWidth="1"/>
    <col min="15623" max="15870" width="7.875" style="136"/>
    <col min="15871" max="15871" width="35.75" style="136" customWidth="1"/>
    <col min="15872" max="15872" width="7.875" style="136" hidden="1" customWidth="1"/>
    <col min="15873" max="15874" width="12" style="136" customWidth="1"/>
    <col min="15875" max="15875" width="8" style="136" customWidth="1"/>
    <col min="15876" max="15876" width="7.875" style="136" customWidth="1"/>
    <col min="15877" max="15878" width="7.875" style="136" hidden="1" customWidth="1"/>
    <col min="15879" max="16126" width="7.875" style="136"/>
    <col min="16127" max="16127" width="35.75" style="136" customWidth="1"/>
    <col min="16128" max="16128" width="7.875" style="136" hidden="1" customWidth="1"/>
    <col min="16129" max="16130" width="12" style="136" customWidth="1"/>
    <col min="16131" max="16131" width="8" style="136" customWidth="1"/>
    <col min="16132" max="16132" width="7.875" style="136" customWidth="1"/>
    <col min="16133" max="16134" width="7.875" style="136" hidden="1" customWidth="1"/>
    <col min="16135" max="16384" width="7.875" style="136"/>
  </cols>
  <sheetData>
    <row r="1" ht="27" customHeight="1" spans="1:2">
      <c r="A1" s="137" t="s">
        <v>1266</v>
      </c>
      <c r="B1" s="138"/>
    </row>
    <row r="2" ht="39.95" customHeight="1" spans="1:2">
      <c r="A2" s="139" t="s">
        <v>1267</v>
      </c>
      <c r="B2" s="140"/>
    </row>
    <row r="3" s="133" customFormat="1" ht="24" customHeight="1" spans="1:2">
      <c r="A3" s="141"/>
      <c r="B3" s="142" t="s">
        <v>1148</v>
      </c>
    </row>
    <row r="4" s="134" customFormat="1" ht="34.5" customHeight="1" spans="1:2">
      <c r="A4" s="143" t="s">
        <v>1141</v>
      </c>
      <c r="B4" s="144" t="s">
        <v>4</v>
      </c>
    </row>
    <row r="5" s="134" customFormat="1" ht="34.5" customHeight="1" spans="1:2">
      <c r="A5" s="145"/>
      <c r="B5" s="146"/>
    </row>
    <row r="6" s="135" customFormat="1" ht="34.5" customHeight="1" spans="1:2">
      <c r="A6" s="147" t="s">
        <v>80</v>
      </c>
      <c r="B6" s="148">
        <f>SUM(B5:B5)</f>
        <v>0</v>
      </c>
    </row>
    <row r="8" ht="14.25" spans="1:1">
      <c r="A8" s="149" t="s">
        <v>1133</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C36" sqref="C36"/>
    </sheetView>
  </sheetViews>
  <sheetFormatPr defaultColWidth="9" defaultRowHeight="31.5" customHeight="1" outlineLevelCol="4"/>
  <cols>
    <col min="1" max="1" width="17.125" style="115" customWidth="1"/>
    <col min="2" max="2" width="52.875" style="115" customWidth="1"/>
    <col min="3" max="3" width="17.25" style="116" customWidth="1"/>
    <col min="4" max="16384" width="9" style="115"/>
  </cols>
  <sheetData>
    <row r="1" customHeight="1" spans="1:1">
      <c r="A1" s="111" t="s">
        <v>1268</v>
      </c>
    </row>
    <row r="2" customHeight="1" spans="1:3">
      <c r="A2" s="117" t="s">
        <v>1269</v>
      </c>
      <c r="B2" s="118"/>
      <c r="C2" s="118"/>
    </row>
    <row r="3" s="111" customFormat="1" customHeight="1" spans="3:3">
      <c r="C3" s="119" t="s">
        <v>1148</v>
      </c>
    </row>
    <row r="4" s="112" customFormat="1" customHeight="1" spans="1:3">
      <c r="A4" s="120" t="s">
        <v>1058</v>
      </c>
      <c r="B4" s="120" t="s">
        <v>1059</v>
      </c>
      <c r="C4" s="121" t="s">
        <v>1060</v>
      </c>
    </row>
    <row r="5" s="113" customFormat="1" customHeight="1" spans="1:3">
      <c r="A5" s="122">
        <v>102</v>
      </c>
      <c r="B5" s="122" t="s">
        <v>1270</v>
      </c>
      <c r="C5" s="123">
        <v>105895</v>
      </c>
    </row>
    <row r="6" s="114" customFormat="1" customHeight="1" spans="1:5">
      <c r="A6" s="124">
        <v>10203</v>
      </c>
      <c r="B6" s="124" t="s">
        <v>1271</v>
      </c>
      <c r="C6" s="125">
        <v>34571</v>
      </c>
      <c r="E6" s="126"/>
    </row>
    <row r="7" s="111" customFormat="1" customHeight="1" spans="1:3">
      <c r="A7" s="124">
        <v>1020301</v>
      </c>
      <c r="B7" s="124" t="s">
        <v>1272</v>
      </c>
      <c r="C7" s="127">
        <v>34395</v>
      </c>
    </row>
    <row r="8" s="112" customFormat="1" customHeight="1" spans="1:3">
      <c r="A8" s="124">
        <v>1020303</v>
      </c>
      <c r="B8" s="124" t="s">
        <v>1273</v>
      </c>
      <c r="C8" s="127">
        <v>176</v>
      </c>
    </row>
    <row r="9" s="111" customFormat="1" customHeight="1" spans="1:5">
      <c r="A9" s="124">
        <v>10210</v>
      </c>
      <c r="B9" s="124" t="s">
        <v>1274</v>
      </c>
      <c r="C9" s="127">
        <v>7963</v>
      </c>
      <c r="E9" s="128"/>
    </row>
    <row r="10" s="111" customFormat="1" customHeight="1" spans="1:3">
      <c r="A10" s="124">
        <v>1021001</v>
      </c>
      <c r="B10" s="124" t="s">
        <v>1275</v>
      </c>
      <c r="C10" s="127">
        <v>1809</v>
      </c>
    </row>
    <row r="11" s="112" customFormat="1" customHeight="1" spans="1:3">
      <c r="A11" s="124">
        <v>1021002</v>
      </c>
      <c r="B11" s="124" t="s">
        <v>1276</v>
      </c>
      <c r="C11" s="127">
        <v>5826</v>
      </c>
    </row>
    <row r="12" s="111" customFormat="1" customHeight="1" spans="1:5">
      <c r="A12" s="124">
        <v>1021003</v>
      </c>
      <c r="B12" s="124" t="s">
        <v>1277</v>
      </c>
      <c r="C12" s="127">
        <v>200</v>
      </c>
      <c r="E12" s="128"/>
    </row>
    <row r="13" s="111" customFormat="1" customHeight="1" spans="1:3">
      <c r="A13" s="124">
        <v>1021004</v>
      </c>
      <c r="B13" s="124" t="s">
        <v>1278</v>
      </c>
      <c r="C13" s="127">
        <v>128</v>
      </c>
    </row>
    <row r="14" s="112" customFormat="1" customHeight="1" spans="1:3">
      <c r="A14" s="124">
        <v>10211</v>
      </c>
      <c r="B14" s="124" t="s">
        <v>1279</v>
      </c>
      <c r="C14" s="127">
        <v>33390</v>
      </c>
    </row>
    <row r="15" s="111" customFormat="1" customHeight="1" spans="1:5">
      <c r="A15" s="124">
        <v>1021101</v>
      </c>
      <c r="B15" s="124" t="s">
        <v>1280</v>
      </c>
      <c r="C15" s="127">
        <v>24571</v>
      </c>
      <c r="E15" s="128"/>
    </row>
    <row r="16" s="111" customFormat="1" customHeight="1" spans="1:3">
      <c r="A16" s="124">
        <v>1021102</v>
      </c>
      <c r="B16" s="124" t="s">
        <v>1281</v>
      </c>
      <c r="C16" s="127">
        <v>8781</v>
      </c>
    </row>
    <row r="17" s="112" customFormat="1" customHeight="1" spans="1:3">
      <c r="A17" s="124">
        <v>1021103</v>
      </c>
      <c r="B17" s="124" t="s">
        <v>1282</v>
      </c>
      <c r="C17" s="127">
        <v>37</v>
      </c>
    </row>
    <row r="18" s="111" customFormat="1" customHeight="1" spans="1:5">
      <c r="A18" s="124">
        <v>1021199</v>
      </c>
      <c r="B18" s="124" t="s">
        <v>1283</v>
      </c>
      <c r="C18" s="127">
        <v>1</v>
      </c>
      <c r="E18" s="128"/>
    </row>
    <row r="19" s="111" customFormat="1" customHeight="1" spans="1:3">
      <c r="A19" s="124">
        <v>10212</v>
      </c>
      <c r="B19" s="124" t="s">
        <v>1284</v>
      </c>
      <c r="C19" s="127">
        <v>29971</v>
      </c>
    </row>
    <row r="20" s="112" customFormat="1" customHeight="1" spans="1:3">
      <c r="A20" s="124">
        <v>1021201</v>
      </c>
      <c r="B20" s="124" t="s">
        <v>1285</v>
      </c>
      <c r="C20" s="127">
        <v>10433</v>
      </c>
    </row>
    <row r="21" s="112" customFormat="1" customHeight="1" spans="1:3">
      <c r="A21" s="124">
        <v>1021202</v>
      </c>
      <c r="B21" s="124" t="s">
        <v>1286</v>
      </c>
      <c r="C21" s="127">
        <v>19519</v>
      </c>
    </row>
    <row r="22" s="112" customFormat="1" customHeight="1" spans="1:3">
      <c r="A22" s="124">
        <v>1021203</v>
      </c>
      <c r="B22" s="124" t="s">
        <v>1287</v>
      </c>
      <c r="C22" s="127">
        <v>19</v>
      </c>
    </row>
    <row r="23" s="112" customFormat="1" customHeight="1" spans="1:3">
      <c r="A23" s="122">
        <v>110</v>
      </c>
      <c r="B23" s="122" t="s">
        <v>1288</v>
      </c>
      <c r="C23" s="123">
        <v>56029</v>
      </c>
    </row>
    <row r="24" s="111" customFormat="1" customHeight="1" spans="1:3">
      <c r="A24" s="124">
        <v>11008</v>
      </c>
      <c r="B24" s="124" t="s">
        <v>1289</v>
      </c>
      <c r="C24" s="127">
        <v>27961</v>
      </c>
    </row>
    <row r="25" s="111" customFormat="1" customHeight="1" spans="1:3">
      <c r="A25" s="124">
        <v>1100803</v>
      </c>
      <c r="B25" s="124" t="s">
        <v>1290</v>
      </c>
      <c r="C25" s="127">
        <v>7000</v>
      </c>
    </row>
    <row r="26" s="111" customFormat="1" customHeight="1" spans="1:3">
      <c r="A26" s="124">
        <v>1100805</v>
      </c>
      <c r="B26" s="124" t="s">
        <v>1291</v>
      </c>
      <c r="C26" s="127">
        <v>16901</v>
      </c>
    </row>
    <row r="27" s="111" customFormat="1" customHeight="1" spans="1:3">
      <c r="A27" s="124">
        <v>1100806</v>
      </c>
      <c r="B27" s="124" t="s">
        <v>1292</v>
      </c>
      <c r="C27" s="127">
        <v>4060</v>
      </c>
    </row>
    <row r="28" s="111" customFormat="1" customHeight="1" spans="1:3">
      <c r="A28" s="124">
        <v>11016</v>
      </c>
      <c r="B28" s="129" t="s">
        <v>1293</v>
      </c>
      <c r="C28" s="127">
        <v>68</v>
      </c>
    </row>
    <row r="29" s="111" customFormat="1" customHeight="1" spans="1:3">
      <c r="A29" s="124">
        <v>1101603</v>
      </c>
      <c r="B29" s="129" t="s">
        <v>1294</v>
      </c>
      <c r="C29" s="127">
        <v>44</v>
      </c>
    </row>
    <row r="30" s="111" customFormat="1" customHeight="1" spans="1:3">
      <c r="A30" s="124">
        <v>1101604</v>
      </c>
      <c r="B30" s="129" t="s">
        <v>1295</v>
      </c>
      <c r="C30" s="127">
        <v>10</v>
      </c>
    </row>
    <row r="31" s="111" customFormat="1" customHeight="1" spans="1:3">
      <c r="A31" s="124">
        <v>1101605</v>
      </c>
      <c r="B31" s="129" t="s">
        <v>1296</v>
      </c>
      <c r="C31" s="127">
        <v>14</v>
      </c>
    </row>
    <row r="32" s="111" customFormat="1" customHeight="1" spans="1:3">
      <c r="A32" s="124">
        <v>11017</v>
      </c>
      <c r="B32" s="129" t="s">
        <v>1297</v>
      </c>
      <c r="C32" s="127">
        <v>28000</v>
      </c>
    </row>
    <row r="33" s="111" customFormat="1" customHeight="1" spans="1:3">
      <c r="A33" s="124">
        <v>1101703</v>
      </c>
      <c r="B33" s="129" t="s">
        <v>1298</v>
      </c>
      <c r="C33" s="127">
        <v>24032</v>
      </c>
    </row>
    <row r="34" s="111" customFormat="1" customHeight="1" spans="1:3">
      <c r="A34" s="124">
        <v>1101706</v>
      </c>
      <c r="B34" s="129" t="s">
        <v>1299</v>
      </c>
      <c r="C34" s="125">
        <v>3968</v>
      </c>
    </row>
    <row r="35" customHeight="1" spans="1:3">
      <c r="A35" s="130" t="s">
        <v>1300</v>
      </c>
      <c r="B35" s="131"/>
      <c r="C35" s="132">
        <f>SUM(C23,C5)</f>
        <v>161924</v>
      </c>
    </row>
  </sheetData>
  <mergeCells count="2">
    <mergeCell ref="A2:C2"/>
    <mergeCell ref="A35:B35"/>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
  <sheetViews>
    <sheetView workbookViewId="0">
      <selection activeCell="C27" sqref="C27"/>
    </sheetView>
  </sheetViews>
  <sheetFormatPr defaultColWidth="7" defaultRowHeight="25.5" customHeight="1"/>
  <cols>
    <col min="1" max="1" width="15.625" style="56" customWidth="1"/>
    <col min="2" max="2" width="46.625" style="51" customWidth="1"/>
    <col min="3" max="3" width="13" style="57" customWidth="1"/>
    <col min="4" max="4" width="10.375" style="51" hidden="1" customWidth="1"/>
    <col min="5" max="5" width="9.625" style="58" hidden="1" customWidth="1"/>
    <col min="6" max="6" width="8.125" style="58" hidden="1" customWidth="1"/>
    <col min="7" max="7" width="9.625" style="59" hidden="1" customWidth="1"/>
    <col min="8" max="8" width="17.5" style="59" hidden="1" customWidth="1"/>
    <col min="9" max="9" width="12.5" style="60" hidden="1" customWidth="1"/>
    <col min="10" max="10" width="7" style="61" hidden="1" customWidth="1"/>
    <col min="11" max="12" width="7" style="58" hidden="1" customWidth="1"/>
    <col min="13" max="13" width="13.875" style="58" hidden="1" customWidth="1"/>
    <col min="14" max="14" width="7.875" style="58" hidden="1" customWidth="1"/>
    <col min="15" max="15" width="9.5" style="58" hidden="1" customWidth="1"/>
    <col min="16" max="16" width="6.875" style="58" hidden="1" customWidth="1"/>
    <col min="17" max="17" width="9" style="58" hidden="1" customWidth="1"/>
    <col min="18" max="18" width="5.875" style="58" hidden="1" customWidth="1"/>
    <col min="19" max="19" width="5.25" style="58" hidden="1" customWidth="1"/>
    <col min="20" max="20" width="6.5" style="58" hidden="1" customWidth="1"/>
    <col min="21" max="22" width="7" style="58" hidden="1" customWidth="1"/>
    <col min="23" max="23" width="10.625" style="58" hidden="1" customWidth="1"/>
    <col min="24" max="24" width="10.5" style="58" hidden="1" customWidth="1"/>
    <col min="25" max="25" width="7" style="58" hidden="1" customWidth="1"/>
    <col min="26" max="16384" width="7" style="58"/>
  </cols>
  <sheetData>
    <row r="1" customHeight="1" spans="1:1">
      <c r="A1" s="62" t="s">
        <v>1301</v>
      </c>
    </row>
    <row r="2" customHeight="1" spans="1:9">
      <c r="A2" s="63" t="s">
        <v>1302</v>
      </c>
      <c r="B2" s="64"/>
      <c r="C2" s="65"/>
      <c r="G2" s="58"/>
      <c r="H2" s="58"/>
      <c r="I2" s="58"/>
    </row>
    <row r="3" s="51" customFormat="1" customHeight="1" spans="1:13">
      <c r="A3" s="56"/>
      <c r="C3" s="66" t="s">
        <v>1303</v>
      </c>
      <c r="E3" s="51">
        <v>12.11</v>
      </c>
      <c r="G3" s="51">
        <v>12.22</v>
      </c>
      <c r="J3" s="88"/>
      <c r="M3" s="51">
        <v>1.2</v>
      </c>
    </row>
    <row r="4" s="51" customFormat="1" customHeight="1" spans="1:15">
      <c r="A4" s="67" t="s">
        <v>1189</v>
      </c>
      <c r="B4" s="42" t="s">
        <v>83</v>
      </c>
      <c r="C4" s="68" t="s">
        <v>4</v>
      </c>
      <c r="G4" s="69" t="s">
        <v>37</v>
      </c>
      <c r="H4" s="69" t="s">
        <v>38</v>
      </c>
      <c r="I4" s="69" t="s">
        <v>39</v>
      </c>
      <c r="J4" s="88"/>
      <c r="M4" s="69" t="s">
        <v>37</v>
      </c>
      <c r="N4" s="89" t="s">
        <v>38</v>
      </c>
      <c r="O4" s="69" t="s">
        <v>39</v>
      </c>
    </row>
    <row r="5" s="52" customFormat="1" customHeight="1" spans="1:25">
      <c r="A5" s="70">
        <v>209</v>
      </c>
      <c r="B5" s="70" t="s">
        <v>1304</v>
      </c>
      <c r="C5" s="71">
        <v>71742</v>
      </c>
      <c r="D5" s="72"/>
      <c r="E5" s="72">
        <v>7616.62</v>
      </c>
      <c r="G5" s="73" t="s">
        <v>44</v>
      </c>
      <c r="H5" s="73" t="s">
        <v>1305</v>
      </c>
      <c r="I5" s="90">
        <v>7616.62</v>
      </c>
      <c r="J5" s="91">
        <f t="shared" ref="J5:J13" si="0">G5-A5</f>
        <v>19892</v>
      </c>
      <c r="K5" s="72">
        <f t="shared" ref="K5:K13" si="1">I5-C5</f>
        <v>-64125.38</v>
      </c>
      <c r="L5" s="72"/>
      <c r="M5" s="73" t="s">
        <v>44</v>
      </c>
      <c r="N5" s="73" t="s">
        <v>1305</v>
      </c>
      <c r="O5" s="90">
        <v>7749.58</v>
      </c>
      <c r="P5" s="91">
        <f t="shared" ref="P5:P13" si="2">M5-A5</f>
        <v>19892</v>
      </c>
      <c r="Q5" s="72">
        <f t="shared" ref="Q5:Q13" si="3">O5-C5</f>
        <v>-63992.42</v>
      </c>
      <c r="U5" s="100" t="s">
        <v>44</v>
      </c>
      <c r="V5" s="100" t="s">
        <v>1305</v>
      </c>
      <c r="W5" s="101">
        <v>8475.47</v>
      </c>
      <c r="X5" s="52">
        <f t="shared" ref="X5:X13" si="4">C5-W5</f>
        <v>63266.53</v>
      </c>
      <c r="Y5" s="52">
        <f t="shared" ref="Y5:Y13" si="5">U5-A5</f>
        <v>19892</v>
      </c>
    </row>
    <row r="6" s="53" customFormat="1" customHeight="1" spans="1:25">
      <c r="A6" s="74">
        <v>20903</v>
      </c>
      <c r="B6" s="74" t="s">
        <v>1306</v>
      </c>
      <c r="C6" s="75">
        <v>23970</v>
      </c>
      <c r="D6" s="76"/>
      <c r="E6" s="76">
        <v>3922.87</v>
      </c>
      <c r="G6" s="77" t="s">
        <v>47</v>
      </c>
      <c r="H6" s="77" t="s">
        <v>48</v>
      </c>
      <c r="I6" s="92">
        <v>3922.87</v>
      </c>
      <c r="J6" s="93">
        <f t="shared" si="0"/>
        <v>1989198</v>
      </c>
      <c r="K6" s="76">
        <f t="shared" si="1"/>
        <v>-20047.13</v>
      </c>
      <c r="L6" s="76">
        <v>750</v>
      </c>
      <c r="M6" s="77" t="s">
        <v>47</v>
      </c>
      <c r="N6" s="77" t="s">
        <v>48</v>
      </c>
      <c r="O6" s="92">
        <v>4041.81</v>
      </c>
      <c r="P6" s="93">
        <f t="shared" si="2"/>
        <v>1989198</v>
      </c>
      <c r="Q6" s="76">
        <f t="shared" si="3"/>
        <v>-19928.19</v>
      </c>
      <c r="U6" s="102" t="s">
        <v>47</v>
      </c>
      <c r="V6" s="102" t="s">
        <v>48</v>
      </c>
      <c r="W6" s="103">
        <v>4680.94</v>
      </c>
      <c r="X6" s="53">
        <f t="shared" si="4"/>
        <v>19289.06</v>
      </c>
      <c r="Y6" s="53">
        <f t="shared" si="5"/>
        <v>1989198</v>
      </c>
    </row>
    <row r="7" s="51" customFormat="1" customHeight="1" spans="1:25">
      <c r="A7" s="74">
        <v>2090301</v>
      </c>
      <c r="B7" s="74" t="s">
        <v>1307</v>
      </c>
      <c r="C7" s="75">
        <v>11519</v>
      </c>
      <c r="D7" s="78"/>
      <c r="E7" s="78">
        <v>135.6</v>
      </c>
      <c r="G7" s="79" t="s">
        <v>50</v>
      </c>
      <c r="H7" s="79" t="s">
        <v>51</v>
      </c>
      <c r="I7" s="94">
        <v>135.6</v>
      </c>
      <c r="J7" s="88">
        <f t="shared" si="0"/>
        <v>-80102</v>
      </c>
      <c r="K7" s="80">
        <f t="shared" si="1"/>
        <v>-11383.4</v>
      </c>
      <c r="L7" s="80"/>
      <c r="M7" s="79" t="s">
        <v>50</v>
      </c>
      <c r="N7" s="79" t="s">
        <v>51</v>
      </c>
      <c r="O7" s="94">
        <v>135.6</v>
      </c>
      <c r="P7" s="88">
        <f t="shared" si="2"/>
        <v>-80102</v>
      </c>
      <c r="Q7" s="80">
        <f t="shared" si="3"/>
        <v>-11383.4</v>
      </c>
      <c r="U7" s="104" t="s">
        <v>50</v>
      </c>
      <c r="V7" s="104" t="s">
        <v>51</v>
      </c>
      <c r="W7" s="105">
        <v>135.6</v>
      </c>
      <c r="X7" s="51">
        <f t="shared" si="4"/>
        <v>11383.4</v>
      </c>
      <c r="Y7" s="51">
        <f t="shared" si="5"/>
        <v>-80102</v>
      </c>
    </row>
    <row r="8" s="51" customFormat="1" customHeight="1" spans="1:25">
      <c r="A8" s="74">
        <v>2090302</v>
      </c>
      <c r="B8" s="74" t="s">
        <v>1308</v>
      </c>
      <c r="C8" s="75">
        <v>12451</v>
      </c>
      <c r="D8" s="80"/>
      <c r="E8" s="80">
        <v>7616.62</v>
      </c>
      <c r="G8" s="79" t="s">
        <v>44</v>
      </c>
      <c r="H8" s="79" t="s">
        <v>45</v>
      </c>
      <c r="I8" s="94">
        <v>7616.62</v>
      </c>
      <c r="J8" s="88">
        <f t="shared" ref="J8:J10" si="6">G8-A8</f>
        <v>-2070201</v>
      </c>
      <c r="K8" s="80">
        <f t="shared" ref="K8:K10" si="7">I8-C8</f>
        <v>-4834.38</v>
      </c>
      <c r="L8" s="80"/>
      <c r="M8" s="79" t="s">
        <v>44</v>
      </c>
      <c r="N8" s="79" t="s">
        <v>45</v>
      </c>
      <c r="O8" s="94">
        <v>7749.58</v>
      </c>
      <c r="P8" s="88">
        <f t="shared" ref="P8:P10" si="8">M8-A8</f>
        <v>-2070201</v>
      </c>
      <c r="Q8" s="80">
        <f t="shared" ref="Q8:Q10" si="9">O8-C8</f>
        <v>-4701.42</v>
      </c>
      <c r="U8" s="104" t="s">
        <v>44</v>
      </c>
      <c r="V8" s="104" t="s">
        <v>45</v>
      </c>
      <c r="W8" s="105">
        <v>8475.47</v>
      </c>
      <c r="X8" s="51">
        <f t="shared" ref="X8:X10" si="10">C8-W8</f>
        <v>3975.53</v>
      </c>
      <c r="Y8" s="51">
        <f t="shared" ref="Y8:Y10" si="11">U8-A8</f>
        <v>-2070201</v>
      </c>
    </row>
    <row r="9" s="51" customFormat="1" customHeight="1" spans="1:25">
      <c r="A9" s="74">
        <v>20910</v>
      </c>
      <c r="B9" s="74" t="s">
        <v>1309</v>
      </c>
      <c r="C9" s="75">
        <v>6341</v>
      </c>
      <c r="D9" s="80"/>
      <c r="E9" s="80">
        <v>3922.87</v>
      </c>
      <c r="G9" s="79" t="s">
        <v>47</v>
      </c>
      <c r="H9" s="79" t="s">
        <v>48</v>
      </c>
      <c r="I9" s="94">
        <v>3922.87</v>
      </c>
      <c r="J9" s="88">
        <f t="shared" si="6"/>
        <v>1989191</v>
      </c>
      <c r="K9" s="80">
        <f t="shared" si="7"/>
        <v>-2418.13</v>
      </c>
      <c r="L9" s="80">
        <v>750</v>
      </c>
      <c r="M9" s="79" t="s">
        <v>47</v>
      </c>
      <c r="N9" s="79" t="s">
        <v>48</v>
      </c>
      <c r="O9" s="94">
        <v>4041.81</v>
      </c>
      <c r="P9" s="88">
        <f t="shared" si="8"/>
        <v>1989191</v>
      </c>
      <c r="Q9" s="80">
        <f t="shared" si="9"/>
        <v>-2299.19</v>
      </c>
      <c r="U9" s="104" t="s">
        <v>47</v>
      </c>
      <c r="V9" s="104" t="s">
        <v>48</v>
      </c>
      <c r="W9" s="105">
        <v>4680.94</v>
      </c>
      <c r="X9" s="51">
        <f t="shared" si="10"/>
        <v>1660.06</v>
      </c>
      <c r="Y9" s="51">
        <f t="shared" si="11"/>
        <v>1989191</v>
      </c>
    </row>
    <row r="10" s="51" customFormat="1" customHeight="1" spans="1:25">
      <c r="A10" s="74">
        <v>2091001</v>
      </c>
      <c r="B10" s="74" t="s">
        <v>1310</v>
      </c>
      <c r="C10" s="75">
        <v>5627</v>
      </c>
      <c r="D10" s="78"/>
      <c r="E10" s="78">
        <v>135.6</v>
      </c>
      <c r="G10" s="79" t="s">
        <v>50</v>
      </c>
      <c r="H10" s="79" t="s">
        <v>51</v>
      </c>
      <c r="I10" s="94">
        <v>135.6</v>
      </c>
      <c r="J10" s="88">
        <f t="shared" si="6"/>
        <v>-80802</v>
      </c>
      <c r="K10" s="80">
        <f t="shared" si="7"/>
        <v>-5491.4</v>
      </c>
      <c r="L10" s="80"/>
      <c r="M10" s="79" t="s">
        <v>50</v>
      </c>
      <c r="N10" s="79" t="s">
        <v>51</v>
      </c>
      <c r="O10" s="94">
        <v>135.6</v>
      </c>
      <c r="P10" s="88">
        <f t="shared" si="8"/>
        <v>-80802</v>
      </c>
      <c r="Q10" s="80">
        <f t="shared" si="9"/>
        <v>-5491.4</v>
      </c>
      <c r="U10" s="104" t="s">
        <v>50</v>
      </c>
      <c r="V10" s="104" t="s">
        <v>51</v>
      </c>
      <c r="W10" s="105">
        <v>135.6</v>
      </c>
      <c r="X10" s="51">
        <f t="shared" si="10"/>
        <v>5491.4</v>
      </c>
      <c r="Y10" s="51">
        <f t="shared" si="11"/>
        <v>-80802</v>
      </c>
    </row>
    <row r="11" s="51" customFormat="1" customHeight="1" spans="1:25">
      <c r="A11" s="74">
        <v>2091002</v>
      </c>
      <c r="B11" s="74" t="s">
        <v>1311</v>
      </c>
      <c r="C11" s="75">
        <v>714</v>
      </c>
      <c r="D11" s="80"/>
      <c r="E11" s="80">
        <v>7616.62</v>
      </c>
      <c r="G11" s="79" t="s">
        <v>44</v>
      </c>
      <c r="H11" s="79" t="s">
        <v>45</v>
      </c>
      <c r="I11" s="94">
        <v>7616.62</v>
      </c>
      <c r="J11" s="88">
        <f t="shared" si="0"/>
        <v>-2070901</v>
      </c>
      <c r="K11" s="80">
        <f t="shared" si="1"/>
        <v>6902.62</v>
      </c>
      <c r="L11" s="80"/>
      <c r="M11" s="79" t="s">
        <v>44</v>
      </c>
      <c r="N11" s="79" t="s">
        <v>45</v>
      </c>
      <c r="O11" s="94">
        <v>7749.58</v>
      </c>
      <c r="P11" s="88">
        <f t="shared" si="2"/>
        <v>-2070901</v>
      </c>
      <c r="Q11" s="80">
        <f t="shared" si="3"/>
        <v>7035.58</v>
      </c>
      <c r="U11" s="104" t="s">
        <v>44</v>
      </c>
      <c r="V11" s="104" t="s">
        <v>45</v>
      </c>
      <c r="W11" s="105">
        <v>8475.47</v>
      </c>
      <c r="X11" s="51">
        <f t="shared" si="4"/>
        <v>-7761.47</v>
      </c>
      <c r="Y11" s="51">
        <f t="shared" si="5"/>
        <v>-2070901</v>
      </c>
    </row>
    <row r="12" s="51" customFormat="1" customHeight="1" spans="1:25">
      <c r="A12" s="74">
        <v>20911</v>
      </c>
      <c r="B12" s="74" t="s">
        <v>1312</v>
      </c>
      <c r="C12" s="75">
        <v>41431</v>
      </c>
      <c r="D12" s="80"/>
      <c r="E12" s="80">
        <v>3922.87</v>
      </c>
      <c r="G12" s="79" t="s">
        <v>47</v>
      </c>
      <c r="H12" s="79" t="s">
        <v>48</v>
      </c>
      <c r="I12" s="94">
        <v>3922.87</v>
      </c>
      <c r="J12" s="88">
        <f t="shared" si="0"/>
        <v>1989190</v>
      </c>
      <c r="K12" s="80">
        <f t="shared" si="1"/>
        <v>-37508.13</v>
      </c>
      <c r="L12" s="80">
        <v>750</v>
      </c>
      <c r="M12" s="79" t="s">
        <v>47</v>
      </c>
      <c r="N12" s="79" t="s">
        <v>48</v>
      </c>
      <c r="O12" s="94">
        <v>4041.81</v>
      </c>
      <c r="P12" s="88">
        <f t="shared" si="2"/>
        <v>1989190</v>
      </c>
      <c r="Q12" s="80">
        <f t="shared" si="3"/>
        <v>-37389.19</v>
      </c>
      <c r="U12" s="104" t="s">
        <v>47</v>
      </c>
      <c r="V12" s="104" t="s">
        <v>48</v>
      </c>
      <c r="W12" s="105">
        <v>4680.94</v>
      </c>
      <c r="X12" s="51">
        <f t="shared" si="4"/>
        <v>36750.06</v>
      </c>
      <c r="Y12" s="51">
        <f t="shared" si="5"/>
        <v>1989190</v>
      </c>
    </row>
    <row r="13" s="51" customFormat="1" customHeight="1" spans="1:25">
      <c r="A13" s="74">
        <v>2091101</v>
      </c>
      <c r="B13" s="74" t="s">
        <v>1313</v>
      </c>
      <c r="C13" s="75">
        <v>41351</v>
      </c>
      <c r="D13" s="78"/>
      <c r="E13" s="78">
        <v>135.6</v>
      </c>
      <c r="G13" s="79" t="s">
        <v>50</v>
      </c>
      <c r="H13" s="79" t="s">
        <v>51</v>
      </c>
      <c r="I13" s="94">
        <v>135.6</v>
      </c>
      <c r="J13" s="88">
        <f t="shared" si="0"/>
        <v>-80902</v>
      </c>
      <c r="K13" s="80">
        <f t="shared" si="1"/>
        <v>-41215.4</v>
      </c>
      <c r="L13" s="80"/>
      <c r="M13" s="79" t="s">
        <v>50</v>
      </c>
      <c r="N13" s="79" t="s">
        <v>51</v>
      </c>
      <c r="O13" s="94">
        <v>135.6</v>
      </c>
      <c r="P13" s="88">
        <f t="shared" si="2"/>
        <v>-80902</v>
      </c>
      <c r="Q13" s="80">
        <f t="shared" si="3"/>
        <v>-41215.4</v>
      </c>
      <c r="U13" s="104" t="s">
        <v>50</v>
      </c>
      <c r="V13" s="104" t="s">
        <v>51</v>
      </c>
      <c r="W13" s="105">
        <v>135.6</v>
      </c>
      <c r="X13" s="51">
        <f t="shared" si="4"/>
        <v>41215.4</v>
      </c>
      <c r="Y13" s="51">
        <f t="shared" si="5"/>
        <v>-80902</v>
      </c>
    </row>
    <row r="14" s="51" customFormat="1" customHeight="1" spans="1:25">
      <c r="A14" s="74">
        <v>2091199</v>
      </c>
      <c r="B14" s="74" t="s">
        <v>1314</v>
      </c>
      <c r="C14" s="75">
        <v>80</v>
      </c>
      <c r="D14" s="80"/>
      <c r="E14" s="80">
        <v>7616.62</v>
      </c>
      <c r="G14" s="79" t="s">
        <v>44</v>
      </c>
      <c r="H14" s="79" t="s">
        <v>45</v>
      </c>
      <c r="I14" s="94">
        <v>7616.62</v>
      </c>
      <c r="J14" s="88">
        <f t="shared" ref="J14:J18" si="12">G14-A14</f>
        <v>-2071098</v>
      </c>
      <c r="K14" s="80">
        <f t="shared" ref="K14:K18" si="13">I14-C14</f>
        <v>7536.62</v>
      </c>
      <c r="L14" s="80"/>
      <c r="M14" s="79" t="s">
        <v>44</v>
      </c>
      <c r="N14" s="79" t="s">
        <v>45</v>
      </c>
      <c r="O14" s="94">
        <v>7749.58</v>
      </c>
      <c r="P14" s="88">
        <f t="shared" ref="P14:P18" si="14">M14-A14</f>
        <v>-2071098</v>
      </c>
      <c r="Q14" s="80">
        <f t="shared" ref="Q14:Q18" si="15">O14-C14</f>
        <v>7669.58</v>
      </c>
      <c r="U14" s="104" t="s">
        <v>44</v>
      </c>
      <c r="V14" s="104" t="s">
        <v>45</v>
      </c>
      <c r="W14" s="105">
        <v>8475.47</v>
      </c>
      <c r="X14" s="51">
        <f t="shared" ref="X14:X18" si="16">C14-W14</f>
        <v>-8395.47</v>
      </c>
      <c r="Y14" s="51">
        <f t="shared" ref="Y14:Y18" si="17">U14-A14</f>
        <v>-2071098</v>
      </c>
    </row>
    <row r="15" s="54" customFormat="1" customHeight="1" spans="1:25">
      <c r="A15" s="70">
        <v>230</v>
      </c>
      <c r="B15" s="70" t="s">
        <v>1315</v>
      </c>
      <c r="C15" s="71">
        <v>90182</v>
      </c>
      <c r="D15" s="81"/>
      <c r="E15" s="81">
        <v>3922.87</v>
      </c>
      <c r="G15" s="82" t="s">
        <v>47</v>
      </c>
      <c r="H15" s="82" t="s">
        <v>1316</v>
      </c>
      <c r="I15" s="95">
        <v>3922.87</v>
      </c>
      <c r="J15" s="96">
        <f t="shared" si="12"/>
        <v>2009871</v>
      </c>
      <c r="K15" s="81">
        <f t="shared" si="13"/>
        <v>-86259.13</v>
      </c>
      <c r="L15" s="81">
        <v>750</v>
      </c>
      <c r="M15" s="82" t="s">
        <v>47</v>
      </c>
      <c r="N15" s="82" t="s">
        <v>1316</v>
      </c>
      <c r="O15" s="95">
        <v>4041.81</v>
      </c>
      <c r="P15" s="96">
        <f t="shared" si="14"/>
        <v>2009871</v>
      </c>
      <c r="Q15" s="81">
        <f t="shared" si="15"/>
        <v>-86140.19</v>
      </c>
      <c r="U15" s="106" t="s">
        <v>47</v>
      </c>
      <c r="V15" s="106" t="s">
        <v>1316</v>
      </c>
      <c r="W15" s="107">
        <v>4680.94</v>
      </c>
      <c r="X15" s="54">
        <f t="shared" si="16"/>
        <v>85501.06</v>
      </c>
      <c r="Y15" s="54">
        <f t="shared" si="17"/>
        <v>2009871</v>
      </c>
    </row>
    <row r="16" s="51" customFormat="1" customHeight="1" spans="1:25">
      <c r="A16" s="74">
        <v>23009</v>
      </c>
      <c r="B16" s="74" t="s">
        <v>1317</v>
      </c>
      <c r="C16" s="75">
        <v>25529</v>
      </c>
      <c r="D16" s="78"/>
      <c r="E16" s="78">
        <v>135.6</v>
      </c>
      <c r="G16" s="79" t="s">
        <v>50</v>
      </c>
      <c r="H16" s="79" t="s">
        <v>51</v>
      </c>
      <c r="I16" s="94">
        <v>135.6</v>
      </c>
      <c r="J16" s="88">
        <f t="shared" si="12"/>
        <v>1987190</v>
      </c>
      <c r="K16" s="80">
        <f t="shared" si="13"/>
        <v>-25393.4</v>
      </c>
      <c r="L16" s="80"/>
      <c r="M16" s="79" t="s">
        <v>50</v>
      </c>
      <c r="N16" s="79" t="s">
        <v>51</v>
      </c>
      <c r="O16" s="94">
        <v>135.6</v>
      </c>
      <c r="P16" s="88">
        <f t="shared" si="14"/>
        <v>1987190</v>
      </c>
      <c r="Q16" s="80">
        <f t="shared" si="15"/>
        <v>-25393.4</v>
      </c>
      <c r="U16" s="104" t="s">
        <v>50</v>
      </c>
      <c r="V16" s="104" t="s">
        <v>51</v>
      </c>
      <c r="W16" s="105">
        <v>135.6</v>
      </c>
      <c r="X16" s="51">
        <f t="shared" si="16"/>
        <v>25393.4</v>
      </c>
      <c r="Y16" s="51">
        <f t="shared" si="17"/>
        <v>1987190</v>
      </c>
    </row>
    <row r="17" s="51" customFormat="1" customHeight="1" spans="1:25">
      <c r="A17" s="74">
        <v>2300913</v>
      </c>
      <c r="B17" s="74" t="s">
        <v>1318</v>
      </c>
      <c r="C17" s="75">
        <v>7000</v>
      </c>
      <c r="D17" s="80"/>
      <c r="E17" s="80">
        <v>7616.62</v>
      </c>
      <c r="G17" s="79" t="s">
        <v>44</v>
      </c>
      <c r="H17" s="79" t="s">
        <v>45</v>
      </c>
      <c r="I17" s="94">
        <v>7616.62</v>
      </c>
      <c r="J17" s="88">
        <f t="shared" si="12"/>
        <v>-2280812</v>
      </c>
      <c r="K17" s="80">
        <f t="shared" si="13"/>
        <v>616.62</v>
      </c>
      <c r="L17" s="80"/>
      <c r="M17" s="79" t="s">
        <v>44</v>
      </c>
      <c r="N17" s="79" t="s">
        <v>45</v>
      </c>
      <c r="O17" s="94">
        <v>7749.58</v>
      </c>
      <c r="P17" s="88">
        <f t="shared" si="14"/>
        <v>-2280812</v>
      </c>
      <c r="Q17" s="80">
        <f t="shared" si="15"/>
        <v>749.58</v>
      </c>
      <c r="U17" s="104" t="s">
        <v>44</v>
      </c>
      <c r="V17" s="104" t="s">
        <v>45</v>
      </c>
      <c r="W17" s="105">
        <v>8475.47</v>
      </c>
      <c r="X17" s="51">
        <f t="shared" si="16"/>
        <v>-1475.47</v>
      </c>
      <c r="Y17" s="51">
        <f t="shared" si="17"/>
        <v>-2280812</v>
      </c>
    </row>
    <row r="18" s="51" customFormat="1" customHeight="1" spans="1:25">
      <c r="A18" s="74">
        <v>2300915</v>
      </c>
      <c r="B18" s="74" t="s">
        <v>1319</v>
      </c>
      <c r="C18" s="75">
        <v>18528</v>
      </c>
      <c r="D18" s="80"/>
      <c r="E18" s="80">
        <v>3922.87</v>
      </c>
      <c r="G18" s="79" t="s">
        <v>47</v>
      </c>
      <c r="H18" s="79" t="s">
        <v>48</v>
      </c>
      <c r="I18" s="94">
        <v>3922.87</v>
      </c>
      <c r="J18" s="88">
        <f t="shared" si="12"/>
        <v>-290814</v>
      </c>
      <c r="K18" s="80">
        <f t="shared" si="13"/>
        <v>-14605.13</v>
      </c>
      <c r="L18" s="80">
        <v>750</v>
      </c>
      <c r="M18" s="79" t="s">
        <v>47</v>
      </c>
      <c r="N18" s="79" t="s">
        <v>48</v>
      </c>
      <c r="O18" s="94">
        <v>4041.81</v>
      </c>
      <c r="P18" s="88">
        <f t="shared" si="14"/>
        <v>-290814</v>
      </c>
      <c r="Q18" s="80">
        <f t="shared" si="15"/>
        <v>-14486.19</v>
      </c>
      <c r="U18" s="104" t="s">
        <v>47</v>
      </c>
      <c r="V18" s="104" t="s">
        <v>48</v>
      </c>
      <c r="W18" s="105">
        <v>4680.94</v>
      </c>
      <c r="X18" s="51">
        <f t="shared" si="16"/>
        <v>13847.06</v>
      </c>
      <c r="Y18" s="51">
        <f t="shared" si="17"/>
        <v>-290814</v>
      </c>
    </row>
    <row r="19" s="54" customFormat="1" customHeight="1" spans="1:24">
      <c r="A19" s="74">
        <v>2300916</v>
      </c>
      <c r="B19" s="74" t="s">
        <v>1320</v>
      </c>
      <c r="C19" s="75">
        <v>1</v>
      </c>
      <c r="G19" s="83" t="str">
        <f>""</f>
        <v/>
      </c>
      <c r="H19" s="83" t="str">
        <f>""</f>
        <v/>
      </c>
      <c r="I19" s="83" t="str">
        <f>""</f>
        <v/>
      </c>
      <c r="J19" s="96"/>
      <c r="M19" s="83" t="str">
        <f>""</f>
        <v/>
      </c>
      <c r="N19" s="97" t="str">
        <f>""</f>
        <v/>
      </c>
      <c r="O19" s="83" t="str">
        <f>""</f>
        <v/>
      </c>
      <c r="W19" s="108" t="e">
        <f>W20+#REF!+#REF!+#REF!+#REF!+#REF!+#REF!+#REF!+#REF!+#REF!+#REF!+#REF!+#REF!+#REF!+#REF!+#REF!+#REF!+#REF!+#REF!+#REF!+#REF!</f>
        <v>#REF!</v>
      </c>
      <c r="X19" s="108" t="e">
        <f>X20+#REF!+#REF!+#REF!+#REF!+#REF!+#REF!+#REF!+#REF!+#REF!+#REF!+#REF!+#REF!+#REF!+#REF!+#REF!+#REF!+#REF!+#REF!+#REF!+#REF!</f>
        <v>#REF!</v>
      </c>
    </row>
    <row r="20" s="51" customFormat="1" customHeight="1" spans="1:25">
      <c r="A20" s="74">
        <v>23017</v>
      </c>
      <c r="B20" s="74" t="s">
        <v>1321</v>
      </c>
      <c r="C20" s="75">
        <v>67</v>
      </c>
      <c r="G20" s="79"/>
      <c r="H20" s="79"/>
      <c r="I20" s="94"/>
      <c r="J20" s="88"/>
      <c r="Q20" s="80"/>
      <c r="U20" s="104" t="s">
        <v>1131</v>
      </c>
      <c r="V20" s="104" t="s">
        <v>1322</v>
      </c>
      <c r="W20" s="105">
        <v>19998</v>
      </c>
      <c r="X20" s="51">
        <f>C20-W20</f>
        <v>-19931</v>
      </c>
      <c r="Y20" s="51">
        <f>U20-A20</f>
        <v>-22785</v>
      </c>
    </row>
    <row r="21" s="51" customFormat="1" customHeight="1" spans="1:25">
      <c r="A21" s="74">
        <v>2301703</v>
      </c>
      <c r="B21" s="74" t="s">
        <v>1323</v>
      </c>
      <c r="C21" s="75">
        <v>62</v>
      </c>
      <c r="G21" s="79"/>
      <c r="H21" s="79"/>
      <c r="I21" s="94"/>
      <c r="J21" s="88"/>
      <c r="Q21" s="80"/>
      <c r="U21" s="104" t="s">
        <v>1134</v>
      </c>
      <c r="V21" s="104" t="s">
        <v>1324</v>
      </c>
      <c r="W21" s="105">
        <v>19998</v>
      </c>
      <c r="X21" s="51">
        <f>C21-W21</f>
        <v>-19936</v>
      </c>
      <c r="Y21" s="51">
        <f>U21-A21</f>
        <v>-2278500</v>
      </c>
    </row>
    <row r="22" s="51" customFormat="1" customHeight="1" spans="1:25">
      <c r="A22" s="74">
        <v>2301704</v>
      </c>
      <c r="B22" s="74" t="s">
        <v>1325</v>
      </c>
      <c r="C22" s="75">
        <v>5</v>
      </c>
      <c r="G22" s="79"/>
      <c r="H22" s="79"/>
      <c r="I22" s="94"/>
      <c r="J22" s="88"/>
      <c r="Q22" s="80"/>
      <c r="U22" s="104" t="s">
        <v>1136</v>
      </c>
      <c r="V22" s="104" t="s">
        <v>1326</v>
      </c>
      <c r="W22" s="105">
        <v>19998</v>
      </c>
      <c r="X22" s="51">
        <f>C22-W22</f>
        <v>-19993</v>
      </c>
      <c r="Y22" s="51">
        <f>U22-A22</f>
        <v>18597</v>
      </c>
    </row>
    <row r="23" s="51" customFormat="1" customHeight="1" spans="1:17">
      <c r="A23" s="74">
        <v>23019</v>
      </c>
      <c r="B23" s="74" t="s">
        <v>1327</v>
      </c>
      <c r="C23" s="75">
        <v>64586</v>
      </c>
      <c r="G23" s="79"/>
      <c r="H23" s="79"/>
      <c r="I23" s="94"/>
      <c r="J23" s="88"/>
      <c r="Q23" s="80"/>
    </row>
    <row r="24" s="51" customFormat="1" customHeight="1" spans="1:17">
      <c r="A24" s="74">
        <v>2301903</v>
      </c>
      <c r="B24" s="74" t="s">
        <v>1328</v>
      </c>
      <c r="C24" s="75">
        <v>34615</v>
      </c>
      <c r="G24" s="79"/>
      <c r="H24" s="79"/>
      <c r="I24" s="94"/>
      <c r="J24" s="88"/>
      <c r="Q24" s="80"/>
    </row>
    <row r="25" s="51" customFormat="1" customHeight="1" spans="1:17">
      <c r="A25" s="74">
        <v>2301907</v>
      </c>
      <c r="B25" s="74" t="s">
        <v>1329</v>
      </c>
      <c r="C25" s="75">
        <v>29971</v>
      </c>
      <c r="G25" s="79"/>
      <c r="H25" s="79"/>
      <c r="I25" s="94"/>
      <c r="J25" s="88"/>
      <c r="Q25" s="80"/>
    </row>
    <row r="26" s="55" customFormat="1" customHeight="1" spans="1:17">
      <c r="A26" s="84" t="s">
        <v>1330</v>
      </c>
      <c r="B26" s="85"/>
      <c r="C26" s="86">
        <f>SUM(C15,C5)</f>
        <v>161924</v>
      </c>
      <c r="G26" s="87"/>
      <c r="H26" s="87"/>
      <c r="I26" s="98"/>
      <c r="J26" s="99"/>
      <c r="Q26" s="109"/>
    </row>
    <row r="27" customHeight="1" spans="17:17">
      <c r="Q27" s="110"/>
    </row>
    <row r="28" customHeight="1" spans="17:17">
      <c r="Q28" s="110"/>
    </row>
    <row r="29" customHeight="1" spans="17:17">
      <c r="Q29" s="110"/>
    </row>
    <row r="30" customHeight="1" spans="17:17">
      <c r="Q30" s="110"/>
    </row>
    <row r="31" customHeight="1" spans="17:17">
      <c r="Q31" s="110"/>
    </row>
  </sheetData>
  <mergeCells count="2">
    <mergeCell ref="A2:C2"/>
    <mergeCell ref="A26:B2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C6" sqref="C6"/>
    </sheetView>
  </sheetViews>
  <sheetFormatPr defaultColWidth="9" defaultRowHeight="28.5" customHeight="1" outlineLevelCol="2"/>
  <cols>
    <col min="1" max="1" width="41.5" style="35" customWidth="1"/>
    <col min="2" max="3" width="16.75" style="35" customWidth="1"/>
    <col min="4" max="16384" width="9" style="35"/>
  </cols>
  <sheetData>
    <row r="1" customHeight="1" spans="1:3">
      <c r="A1" s="36" t="s">
        <v>1331</v>
      </c>
      <c r="B1" s="37"/>
      <c r="C1" s="37"/>
    </row>
    <row r="2" customHeight="1" spans="1:3">
      <c r="A2" s="38" t="s">
        <v>1332</v>
      </c>
      <c r="B2" s="38"/>
      <c r="C2" s="38"/>
    </row>
    <row r="3" customHeight="1" spans="1:3">
      <c r="A3" s="40"/>
      <c r="B3" s="40"/>
      <c r="C3" s="41" t="s">
        <v>2</v>
      </c>
    </row>
    <row r="4" customHeight="1" spans="1:3">
      <c r="A4" s="42" t="s">
        <v>36</v>
      </c>
      <c r="B4" s="42" t="s">
        <v>4</v>
      </c>
      <c r="C4" s="43" t="s">
        <v>1333</v>
      </c>
    </row>
    <row r="5" customHeight="1" spans="1:3">
      <c r="A5" s="44" t="s">
        <v>1334</v>
      </c>
      <c r="B5" s="45"/>
      <c r="C5" s="15">
        <f>110502.24</f>
        <v>110502.24</v>
      </c>
    </row>
    <row r="6" customHeight="1" spans="1:3">
      <c r="A6" s="47" t="s">
        <v>1335</v>
      </c>
      <c r="B6" s="48"/>
      <c r="C6" s="15">
        <v>216031</v>
      </c>
    </row>
    <row r="7" customHeight="1" spans="1:3">
      <c r="A7" s="49" t="s">
        <v>1336</v>
      </c>
      <c r="B7" s="50"/>
      <c r="C7" s="15">
        <v>40400</v>
      </c>
    </row>
    <row r="8" customHeight="1" spans="1:3">
      <c r="A8" s="49" t="s">
        <v>1337</v>
      </c>
      <c r="B8" s="50"/>
      <c r="C8" s="15">
        <f>2400+21.02</f>
        <v>2421.02</v>
      </c>
    </row>
    <row r="9" customHeight="1" spans="1:3">
      <c r="A9" s="49" t="s">
        <v>1338</v>
      </c>
      <c r="B9" s="50"/>
      <c r="C9" s="15">
        <f>C5+C7-C8</f>
        <v>148481.22</v>
      </c>
    </row>
    <row r="10" customHeight="1" spans="1:3">
      <c r="A10" s="49" t="s">
        <v>1339</v>
      </c>
      <c r="B10" s="50">
        <v>4000</v>
      </c>
      <c r="C10" s="50"/>
    </row>
    <row r="11" customHeight="1" spans="1:3">
      <c r="A11" s="49" t="s">
        <v>1340</v>
      </c>
      <c r="B11" s="50">
        <f>C6+B10</f>
        <v>220031</v>
      </c>
      <c r="C11" s="50"/>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tabSelected="1" topLeftCell="A25" workbookViewId="0">
      <selection activeCell="B36" sqref="B36"/>
    </sheetView>
  </sheetViews>
  <sheetFormatPr defaultColWidth="7" defaultRowHeight="15"/>
  <cols>
    <col min="1" max="1" width="40.75" style="56" customWidth="1"/>
    <col min="2" max="2" width="21.75" style="300" customWidth="1"/>
    <col min="3" max="3" width="10.375" style="51" hidden="1" customWidth="1"/>
    <col min="4" max="4" width="9.625" style="58" hidden="1" customWidth="1"/>
    <col min="5" max="5" width="8.125" style="58" hidden="1" customWidth="1"/>
    <col min="6" max="6" width="9.625" style="59" hidden="1" customWidth="1"/>
    <col min="7" max="7" width="17.5" style="59" hidden="1" customWidth="1"/>
    <col min="8" max="8" width="12.5" style="60" hidden="1" customWidth="1"/>
    <col min="9" max="9" width="7" style="61" hidden="1" customWidth="1"/>
    <col min="10" max="11" width="7" style="58" hidden="1" customWidth="1"/>
    <col min="12" max="12" width="13.875" style="58" hidden="1" customWidth="1"/>
    <col min="13" max="13" width="7.875" style="58" hidden="1" customWidth="1"/>
    <col min="14" max="14" width="9.5" style="58" hidden="1" customWidth="1"/>
    <col min="15" max="15" width="6.875" style="58" hidden="1" customWidth="1"/>
    <col min="16" max="16" width="9" style="58" hidden="1" customWidth="1"/>
    <col min="17" max="17" width="5.875" style="58" hidden="1" customWidth="1"/>
    <col min="18" max="18" width="5.25" style="58" hidden="1" customWidth="1"/>
    <col min="19" max="19" width="6.5" style="58" hidden="1" customWidth="1"/>
    <col min="20" max="21" width="7" style="58" hidden="1" customWidth="1"/>
    <col min="22" max="22" width="10.625" style="58" hidden="1" customWidth="1"/>
    <col min="23" max="23" width="10.5" style="58" hidden="1" customWidth="1"/>
    <col min="24" max="24" width="7" style="58" hidden="1" customWidth="1"/>
    <col min="25" max="16384" width="7" style="58"/>
  </cols>
  <sheetData>
    <row r="1" ht="29.25" customHeight="1" spans="1:1">
      <c r="A1" s="62" t="s">
        <v>33</v>
      </c>
    </row>
    <row r="2" ht="39.75" customHeight="1" spans="1:8">
      <c r="A2" s="254" t="s">
        <v>34</v>
      </c>
      <c r="B2" s="254"/>
      <c r="F2" s="58"/>
      <c r="G2" s="58"/>
      <c r="H2" s="58"/>
    </row>
    <row r="3" s="51" customFormat="1" ht="24.75" customHeight="1" spans="1:12">
      <c r="A3" s="56"/>
      <c r="B3" s="301" t="s">
        <v>35</v>
      </c>
      <c r="D3" s="51">
        <v>12.11</v>
      </c>
      <c r="F3" s="51">
        <v>12.22</v>
      </c>
      <c r="I3" s="88"/>
      <c r="L3" s="51">
        <v>1.2</v>
      </c>
    </row>
    <row r="4" s="51" customFormat="1" ht="24" customHeight="1" spans="1:14">
      <c r="A4" s="67" t="s">
        <v>36</v>
      </c>
      <c r="B4" s="302" t="s">
        <v>4</v>
      </c>
      <c r="F4" s="69" t="s">
        <v>37</v>
      </c>
      <c r="G4" s="69" t="s">
        <v>38</v>
      </c>
      <c r="H4" s="69" t="s">
        <v>39</v>
      </c>
      <c r="I4" s="88"/>
      <c r="L4" s="69" t="s">
        <v>37</v>
      </c>
      <c r="M4" s="89" t="s">
        <v>38</v>
      </c>
      <c r="N4" s="69" t="s">
        <v>39</v>
      </c>
    </row>
    <row r="5" s="56" customFormat="1" ht="24" customHeight="1" spans="1:24">
      <c r="A5" s="235" t="s">
        <v>40</v>
      </c>
      <c r="B5" s="303">
        <f>SUM(B6:B30)</f>
        <v>514836</v>
      </c>
      <c r="C5" s="56">
        <v>105429</v>
      </c>
      <c r="D5" s="56">
        <v>595734.14</v>
      </c>
      <c r="E5" s="56">
        <f>104401+13602</f>
        <v>118003</v>
      </c>
      <c r="F5" s="179" t="s">
        <v>41</v>
      </c>
      <c r="G5" s="179" t="s">
        <v>42</v>
      </c>
      <c r="H5" s="179">
        <v>596221.15</v>
      </c>
      <c r="I5" s="56" t="e">
        <f t="shared" ref="I5" si="0">F5-A5</f>
        <v>#VALUE!</v>
      </c>
      <c r="J5" s="56">
        <f t="shared" ref="J5" si="1">H5-B5</f>
        <v>81385.15</v>
      </c>
      <c r="K5" s="56">
        <v>75943</v>
      </c>
      <c r="L5" s="179" t="s">
        <v>41</v>
      </c>
      <c r="M5" s="179" t="s">
        <v>42</v>
      </c>
      <c r="N5" s="179">
        <v>643048.95</v>
      </c>
      <c r="O5" s="56" t="e">
        <f t="shared" ref="O5" si="2">L5-A5</f>
        <v>#VALUE!</v>
      </c>
      <c r="P5" s="56">
        <f t="shared" ref="P5" si="3">N5-B5</f>
        <v>128212.95</v>
      </c>
      <c r="R5" s="56">
        <v>717759</v>
      </c>
      <c r="T5" s="183" t="s">
        <v>41</v>
      </c>
      <c r="U5" s="183" t="s">
        <v>42</v>
      </c>
      <c r="V5" s="183">
        <v>659380.53</v>
      </c>
      <c r="W5" s="56">
        <f t="shared" ref="W5" si="4">B5-V5</f>
        <v>-144544.53</v>
      </c>
      <c r="X5" s="56" t="e">
        <f t="shared" ref="X5" si="5">T5-A5</f>
        <v>#VALUE!</v>
      </c>
    </row>
    <row r="6" s="298" customFormat="1" ht="24" customHeight="1" spans="1:24">
      <c r="A6" s="304" t="s">
        <v>43</v>
      </c>
      <c r="B6" s="305">
        <v>51942</v>
      </c>
      <c r="D6" s="298">
        <v>7616.62</v>
      </c>
      <c r="F6" s="306" t="s">
        <v>44</v>
      </c>
      <c r="G6" s="306" t="s">
        <v>45</v>
      </c>
      <c r="H6" s="306">
        <v>7616.62</v>
      </c>
      <c r="I6" s="298" t="e">
        <f>F6-#REF!</f>
        <v>#REF!</v>
      </c>
      <c r="J6" s="298" t="e">
        <f>H6-#REF!</f>
        <v>#REF!</v>
      </c>
      <c r="L6" s="306" t="s">
        <v>44</v>
      </c>
      <c r="M6" s="306" t="s">
        <v>45</v>
      </c>
      <c r="N6" s="306">
        <v>7749.58</v>
      </c>
      <c r="O6" s="298" t="e">
        <f>L6-#REF!</f>
        <v>#REF!</v>
      </c>
      <c r="P6" s="298" t="e">
        <f>N6-#REF!</f>
        <v>#REF!</v>
      </c>
      <c r="T6" s="310" t="s">
        <v>44</v>
      </c>
      <c r="U6" s="310" t="s">
        <v>45</v>
      </c>
      <c r="V6" s="310">
        <v>8475.47</v>
      </c>
      <c r="W6" s="298" t="e">
        <f>#REF!-V6</f>
        <v>#REF!</v>
      </c>
      <c r="X6" s="298" t="e">
        <f>T6-#REF!</f>
        <v>#REF!</v>
      </c>
    </row>
    <row r="7" s="299" customFormat="1" ht="24" customHeight="1" spans="1:24">
      <c r="A7" s="304" t="s">
        <v>46</v>
      </c>
      <c r="B7" s="305">
        <v>0</v>
      </c>
      <c r="D7" s="299">
        <v>3922.87</v>
      </c>
      <c r="F7" s="77" t="s">
        <v>47</v>
      </c>
      <c r="G7" s="77" t="s">
        <v>48</v>
      </c>
      <c r="H7" s="77">
        <v>3922.87</v>
      </c>
      <c r="I7" s="299" t="e">
        <f>F7-#REF!</f>
        <v>#REF!</v>
      </c>
      <c r="J7" s="299" t="e">
        <f>H7-#REF!</f>
        <v>#REF!</v>
      </c>
      <c r="K7" s="299">
        <v>750</v>
      </c>
      <c r="L7" s="77" t="s">
        <v>47</v>
      </c>
      <c r="M7" s="77" t="s">
        <v>48</v>
      </c>
      <c r="N7" s="77">
        <v>4041.81</v>
      </c>
      <c r="O7" s="299" t="e">
        <f>L7-#REF!</f>
        <v>#REF!</v>
      </c>
      <c r="P7" s="299" t="e">
        <f>N7-#REF!</f>
        <v>#REF!</v>
      </c>
      <c r="T7" s="102" t="s">
        <v>47</v>
      </c>
      <c r="U7" s="102" t="s">
        <v>48</v>
      </c>
      <c r="V7" s="102">
        <v>4680.94</v>
      </c>
      <c r="W7" s="299" t="e">
        <f>#REF!-V7</f>
        <v>#REF!</v>
      </c>
      <c r="X7" s="299" t="e">
        <f>T7-#REF!</f>
        <v>#REF!</v>
      </c>
    </row>
    <row r="8" s="51" customFormat="1" ht="24" customHeight="1" spans="1:24">
      <c r="A8" s="304" t="s">
        <v>49</v>
      </c>
      <c r="B8" s="305">
        <v>0</v>
      </c>
      <c r="C8" s="78"/>
      <c r="D8" s="78">
        <v>135.6</v>
      </c>
      <c r="F8" s="79" t="s">
        <v>50</v>
      </c>
      <c r="G8" s="79" t="s">
        <v>51</v>
      </c>
      <c r="H8" s="94">
        <v>135.6</v>
      </c>
      <c r="I8" s="88" t="e">
        <f>F8-#REF!</f>
        <v>#REF!</v>
      </c>
      <c r="J8" s="80" t="e">
        <f>H8-#REF!</f>
        <v>#REF!</v>
      </c>
      <c r="K8" s="80"/>
      <c r="L8" s="79" t="s">
        <v>50</v>
      </c>
      <c r="M8" s="79" t="s">
        <v>51</v>
      </c>
      <c r="N8" s="94">
        <v>135.6</v>
      </c>
      <c r="O8" s="88" t="e">
        <f>L8-#REF!</f>
        <v>#REF!</v>
      </c>
      <c r="P8" s="80" t="e">
        <f>N8-#REF!</f>
        <v>#REF!</v>
      </c>
      <c r="T8" s="104" t="s">
        <v>50</v>
      </c>
      <c r="U8" s="104" t="s">
        <v>51</v>
      </c>
      <c r="V8" s="105">
        <v>135.6</v>
      </c>
      <c r="W8" s="51" t="e">
        <f>#REF!-V8</f>
        <v>#REF!</v>
      </c>
      <c r="X8" s="51" t="e">
        <f>T8-#REF!</f>
        <v>#REF!</v>
      </c>
    </row>
    <row r="9" s="51" customFormat="1" ht="24" customHeight="1" spans="1:24">
      <c r="A9" s="304" t="s">
        <v>52</v>
      </c>
      <c r="B9" s="305">
        <v>6523</v>
      </c>
      <c r="C9" s="80">
        <v>105429</v>
      </c>
      <c r="D9" s="57">
        <v>595734.14</v>
      </c>
      <c r="E9" s="51">
        <f>104401+13602</f>
        <v>118003</v>
      </c>
      <c r="F9" s="79" t="s">
        <v>41</v>
      </c>
      <c r="G9" s="79" t="s">
        <v>42</v>
      </c>
      <c r="H9" s="94">
        <v>596221.15</v>
      </c>
      <c r="I9" s="88" t="e">
        <f>F9-#REF!</f>
        <v>#REF!</v>
      </c>
      <c r="J9" s="80" t="e">
        <f>H9-#REF!</f>
        <v>#REF!</v>
      </c>
      <c r="K9" s="80">
        <v>75943</v>
      </c>
      <c r="L9" s="79" t="s">
        <v>41</v>
      </c>
      <c r="M9" s="79" t="s">
        <v>42</v>
      </c>
      <c r="N9" s="94">
        <v>643048.95</v>
      </c>
      <c r="O9" s="88" t="e">
        <f>L9-#REF!</f>
        <v>#REF!</v>
      </c>
      <c r="P9" s="80" t="e">
        <f>N9-#REF!</f>
        <v>#REF!</v>
      </c>
      <c r="R9" s="51">
        <v>717759</v>
      </c>
      <c r="T9" s="104" t="s">
        <v>41</v>
      </c>
      <c r="U9" s="104" t="s">
        <v>42</v>
      </c>
      <c r="V9" s="105">
        <v>659380.53</v>
      </c>
      <c r="W9" s="51" t="e">
        <f>#REF!-V9</f>
        <v>#REF!</v>
      </c>
      <c r="X9" s="51" t="e">
        <f>T9-#REF!</f>
        <v>#REF!</v>
      </c>
    </row>
    <row r="10" s="51" customFormat="1" ht="24" customHeight="1" spans="1:24">
      <c r="A10" s="304" t="s">
        <v>53</v>
      </c>
      <c r="B10" s="305">
        <v>122252</v>
      </c>
      <c r="C10" s="80"/>
      <c r="D10" s="80">
        <v>7616.62</v>
      </c>
      <c r="F10" s="79" t="s">
        <v>44</v>
      </c>
      <c r="G10" s="79" t="s">
        <v>45</v>
      </c>
      <c r="H10" s="94">
        <v>7616.62</v>
      </c>
      <c r="I10" s="88" t="e">
        <f>F10-#REF!</f>
        <v>#REF!</v>
      </c>
      <c r="J10" s="80" t="e">
        <f>H10-#REF!</f>
        <v>#REF!</v>
      </c>
      <c r="K10" s="80"/>
      <c r="L10" s="79" t="s">
        <v>44</v>
      </c>
      <c r="M10" s="79" t="s">
        <v>45</v>
      </c>
      <c r="N10" s="94">
        <v>7749.58</v>
      </c>
      <c r="O10" s="88" t="e">
        <f>L10-#REF!</f>
        <v>#REF!</v>
      </c>
      <c r="P10" s="80" t="e">
        <f>N10-#REF!</f>
        <v>#REF!</v>
      </c>
      <c r="T10" s="104" t="s">
        <v>44</v>
      </c>
      <c r="U10" s="104" t="s">
        <v>45</v>
      </c>
      <c r="V10" s="105">
        <v>8475.47</v>
      </c>
      <c r="W10" s="51" t="e">
        <f>#REF!-V10</f>
        <v>#REF!</v>
      </c>
      <c r="X10" s="51" t="e">
        <f>T10-#REF!</f>
        <v>#REF!</v>
      </c>
    </row>
    <row r="11" s="298" customFormat="1" ht="24" customHeight="1" spans="1:24">
      <c r="A11" s="304" t="s">
        <v>54</v>
      </c>
      <c r="B11" s="305">
        <v>5132</v>
      </c>
      <c r="D11" s="298">
        <v>7616.62</v>
      </c>
      <c r="F11" s="306" t="s">
        <v>44</v>
      </c>
      <c r="G11" s="306" t="s">
        <v>45</v>
      </c>
      <c r="H11" s="306">
        <v>7616.62</v>
      </c>
      <c r="I11" s="298" t="e">
        <f>F11-#REF!</f>
        <v>#REF!</v>
      </c>
      <c r="J11" s="298" t="e">
        <f>H11-#REF!</f>
        <v>#REF!</v>
      </c>
      <c r="L11" s="306" t="s">
        <v>44</v>
      </c>
      <c r="M11" s="306" t="s">
        <v>45</v>
      </c>
      <c r="N11" s="306">
        <v>7749.58</v>
      </c>
      <c r="O11" s="298" t="e">
        <f>L11-#REF!</f>
        <v>#REF!</v>
      </c>
      <c r="P11" s="298" t="e">
        <f>N11-#REF!</f>
        <v>#REF!</v>
      </c>
      <c r="T11" s="310" t="s">
        <v>44</v>
      </c>
      <c r="U11" s="310" t="s">
        <v>45</v>
      </c>
      <c r="V11" s="310">
        <v>8475.47</v>
      </c>
      <c r="W11" s="298" t="e">
        <f>#REF!-V11</f>
        <v>#REF!</v>
      </c>
      <c r="X11" s="298" t="e">
        <f>T11-#REF!</f>
        <v>#REF!</v>
      </c>
    </row>
    <row r="12" s="299" customFormat="1" ht="24" customHeight="1" spans="1:24">
      <c r="A12" s="304" t="s">
        <v>55</v>
      </c>
      <c r="B12" s="305">
        <v>1856</v>
      </c>
      <c r="D12" s="299">
        <v>3922.87</v>
      </c>
      <c r="F12" s="77" t="s">
        <v>47</v>
      </c>
      <c r="G12" s="77" t="s">
        <v>48</v>
      </c>
      <c r="H12" s="77">
        <v>3922.87</v>
      </c>
      <c r="I12" s="299" t="e">
        <f>F12-#REF!</f>
        <v>#REF!</v>
      </c>
      <c r="J12" s="299" t="e">
        <f>H12-#REF!</f>
        <v>#REF!</v>
      </c>
      <c r="K12" s="299">
        <v>750</v>
      </c>
      <c r="L12" s="77" t="s">
        <v>47</v>
      </c>
      <c r="M12" s="77" t="s">
        <v>48</v>
      </c>
      <c r="N12" s="77">
        <v>4041.81</v>
      </c>
      <c r="O12" s="299" t="e">
        <f>L12-#REF!</f>
        <v>#REF!</v>
      </c>
      <c r="P12" s="299" t="e">
        <f>N12-#REF!</f>
        <v>#REF!</v>
      </c>
      <c r="T12" s="102" t="s">
        <v>47</v>
      </c>
      <c r="U12" s="102" t="s">
        <v>48</v>
      </c>
      <c r="V12" s="102">
        <v>4680.94</v>
      </c>
      <c r="W12" s="299" t="e">
        <f>#REF!-V12</f>
        <v>#REF!</v>
      </c>
      <c r="X12" s="299" t="e">
        <f>T12-#REF!</f>
        <v>#REF!</v>
      </c>
    </row>
    <row r="13" s="51" customFormat="1" ht="24" customHeight="1" spans="1:24">
      <c r="A13" s="304" t="s">
        <v>56</v>
      </c>
      <c r="B13" s="305">
        <v>59544</v>
      </c>
      <c r="C13" s="78"/>
      <c r="D13" s="78">
        <v>135.6</v>
      </c>
      <c r="F13" s="79" t="s">
        <v>50</v>
      </c>
      <c r="G13" s="79" t="s">
        <v>51</v>
      </c>
      <c r="H13" s="94">
        <v>135.6</v>
      </c>
      <c r="I13" s="88" t="e">
        <f>F13-#REF!</f>
        <v>#REF!</v>
      </c>
      <c r="J13" s="80" t="e">
        <f>H13-#REF!</f>
        <v>#REF!</v>
      </c>
      <c r="K13" s="80"/>
      <c r="L13" s="79" t="s">
        <v>50</v>
      </c>
      <c r="M13" s="79" t="s">
        <v>51</v>
      </c>
      <c r="N13" s="94">
        <v>135.6</v>
      </c>
      <c r="O13" s="88" t="e">
        <f>L13-#REF!</f>
        <v>#REF!</v>
      </c>
      <c r="P13" s="80" t="e">
        <f>N13-#REF!</f>
        <v>#REF!</v>
      </c>
      <c r="T13" s="104" t="s">
        <v>50</v>
      </c>
      <c r="U13" s="104" t="s">
        <v>51</v>
      </c>
      <c r="V13" s="105">
        <v>135.6</v>
      </c>
      <c r="W13" s="51" t="e">
        <f>#REF!-V13</f>
        <v>#REF!</v>
      </c>
      <c r="X13" s="51" t="e">
        <f>T13-#REF!</f>
        <v>#REF!</v>
      </c>
    </row>
    <row r="14" s="51" customFormat="1" ht="24" customHeight="1" spans="1:24">
      <c r="A14" s="304" t="s">
        <v>57</v>
      </c>
      <c r="B14" s="305">
        <v>38093</v>
      </c>
      <c r="C14" s="80">
        <v>105429</v>
      </c>
      <c r="D14" s="57">
        <v>595734.14</v>
      </c>
      <c r="E14" s="51">
        <f>104401+13602</f>
        <v>118003</v>
      </c>
      <c r="F14" s="79" t="s">
        <v>41</v>
      </c>
      <c r="G14" s="79" t="s">
        <v>42</v>
      </c>
      <c r="H14" s="94">
        <v>596221.15</v>
      </c>
      <c r="I14" s="88" t="e">
        <f>F14-#REF!</f>
        <v>#REF!</v>
      </c>
      <c r="J14" s="80" t="e">
        <f>H14-#REF!</f>
        <v>#REF!</v>
      </c>
      <c r="K14" s="80">
        <v>75943</v>
      </c>
      <c r="L14" s="79" t="s">
        <v>41</v>
      </c>
      <c r="M14" s="79" t="s">
        <v>42</v>
      </c>
      <c r="N14" s="94">
        <v>643048.95</v>
      </c>
      <c r="O14" s="88" t="e">
        <f>L14-#REF!</f>
        <v>#REF!</v>
      </c>
      <c r="P14" s="80" t="e">
        <f>N14-#REF!</f>
        <v>#REF!</v>
      </c>
      <c r="R14" s="51">
        <v>717759</v>
      </c>
      <c r="T14" s="104" t="s">
        <v>41</v>
      </c>
      <c r="U14" s="104" t="s">
        <v>42</v>
      </c>
      <c r="V14" s="105">
        <v>659380.53</v>
      </c>
      <c r="W14" s="51" t="e">
        <f>#REF!-V14</f>
        <v>#REF!</v>
      </c>
      <c r="X14" s="51" t="e">
        <f>T14-#REF!</f>
        <v>#REF!</v>
      </c>
    </row>
    <row r="15" s="51" customFormat="1" ht="24" customHeight="1" spans="1:24">
      <c r="A15" s="304" t="s">
        <v>58</v>
      </c>
      <c r="B15" s="305">
        <v>9320</v>
      </c>
      <c r="C15" s="80"/>
      <c r="D15" s="80">
        <v>7616.62</v>
      </c>
      <c r="F15" s="79" t="s">
        <v>44</v>
      </c>
      <c r="G15" s="79" t="s">
        <v>45</v>
      </c>
      <c r="H15" s="94">
        <v>7616.62</v>
      </c>
      <c r="I15" s="88" t="e">
        <f>F15-#REF!</f>
        <v>#REF!</v>
      </c>
      <c r="J15" s="80" t="e">
        <f>H15-#REF!</f>
        <v>#REF!</v>
      </c>
      <c r="K15" s="80"/>
      <c r="L15" s="79" t="s">
        <v>44</v>
      </c>
      <c r="M15" s="79" t="s">
        <v>45</v>
      </c>
      <c r="N15" s="94">
        <v>7749.58</v>
      </c>
      <c r="O15" s="88" t="e">
        <f>L15-#REF!</f>
        <v>#REF!</v>
      </c>
      <c r="P15" s="80" t="e">
        <f>N15-#REF!</f>
        <v>#REF!</v>
      </c>
      <c r="T15" s="104" t="s">
        <v>44</v>
      </c>
      <c r="U15" s="104" t="s">
        <v>45</v>
      </c>
      <c r="V15" s="105">
        <v>8475.47</v>
      </c>
      <c r="W15" s="51" t="e">
        <f>#REF!-V15</f>
        <v>#REF!</v>
      </c>
      <c r="X15" s="51" t="e">
        <f>T15-#REF!</f>
        <v>#REF!</v>
      </c>
    </row>
    <row r="16" s="51" customFormat="1" ht="24" customHeight="1" spans="1:22">
      <c r="A16" s="304" t="s">
        <v>59</v>
      </c>
      <c r="B16" s="305">
        <v>48008</v>
      </c>
      <c r="C16" s="80"/>
      <c r="D16" s="80"/>
      <c r="F16" s="79"/>
      <c r="G16" s="79"/>
      <c r="H16" s="94"/>
      <c r="I16" s="88"/>
      <c r="J16" s="80"/>
      <c r="K16" s="80"/>
      <c r="L16" s="79"/>
      <c r="M16" s="79"/>
      <c r="N16" s="94"/>
      <c r="O16" s="88"/>
      <c r="P16" s="80"/>
      <c r="T16" s="104"/>
      <c r="U16" s="104"/>
      <c r="V16" s="105"/>
    </row>
    <row r="17" s="51" customFormat="1" ht="24" customHeight="1" spans="1:24">
      <c r="A17" s="304" t="s">
        <v>60</v>
      </c>
      <c r="B17" s="305">
        <v>18839</v>
      </c>
      <c r="C17" s="80"/>
      <c r="D17" s="80">
        <v>3922.87</v>
      </c>
      <c r="F17" s="79" t="s">
        <v>47</v>
      </c>
      <c r="G17" s="79" t="s">
        <v>48</v>
      </c>
      <c r="H17" s="94">
        <v>3922.87</v>
      </c>
      <c r="I17" s="88" t="e">
        <f>F17-#REF!</f>
        <v>#REF!</v>
      </c>
      <c r="J17" s="80" t="e">
        <f>H17-#REF!</f>
        <v>#REF!</v>
      </c>
      <c r="K17" s="80">
        <v>750</v>
      </c>
      <c r="L17" s="79" t="s">
        <v>47</v>
      </c>
      <c r="M17" s="79" t="s">
        <v>48</v>
      </c>
      <c r="N17" s="94">
        <v>4041.81</v>
      </c>
      <c r="O17" s="88" t="e">
        <f>L17-#REF!</f>
        <v>#REF!</v>
      </c>
      <c r="P17" s="80" t="e">
        <f>N17-#REF!</f>
        <v>#REF!</v>
      </c>
      <c r="T17" s="104" t="s">
        <v>47</v>
      </c>
      <c r="U17" s="104" t="s">
        <v>48</v>
      </c>
      <c r="V17" s="105">
        <v>4680.94</v>
      </c>
      <c r="W17" s="51" t="e">
        <f>#REF!-V17</f>
        <v>#REF!</v>
      </c>
      <c r="X17" s="51" t="e">
        <f>T17-#REF!</f>
        <v>#REF!</v>
      </c>
    </row>
    <row r="18" s="298" customFormat="1" ht="24" customHeight="1" spans="1:24">
      <c r="A18" s="304" t="s">
        <v>61</v>
      </c>
      <c r="B18" s="305">
        <v>3880</v>
      </c>
      <c r="D18" s="298">
        <v>7616.62</v>
      </c>
      <c r="F18" s="306" t="s">
        <v>44</v>
      </c>
      <c r="G18" s="306" t="s">
        <v>45</v>
      </c>
      <c r="H18" s="306">
        <v>7616.62</v>
      </c>
      <c r="I18" s="298" t="e">
        <f>F18-#REF!</f>
        <v>#REF!</v>
      </c>
      <c r="J18" s="298" t="e">
        <f>H18-#REF!</f>
        <v>#REF!</v>
      </c>
      <c r="L18" s="306" t="s">
        <v>44</v>
      </c>
      <c r="M18" s="306" t="s">
        <v>45</v>
      </c>
      <c r="N18" s="306">
        <v>7749.58</v>
      </c>
      <c r="O18" s="298" t="e">
        <f>L18-#REF!</f>
        <v>#REF!</v>
      </c>
      <c r="P18" s="298" t="e">
        <f>N18-#REF!</f>
        <v>#REF!</v>
      </c>
      <c r="T18" s="310" t="s">
        <v>44</v>
      </c>
      <c r="U18" s="310" t="s">
        <v>45</v>
      </c>
      <c r="V18" s="310">
        <v>8475.47</v>
      </c>
      <c r="W18" s="298" t="e">
        <f>#REF!-V18</f>
        <v>#REF!</v>
      </c>
      <c r="X18" s="298" t="e">
        <f>T18-#REF!</f>
        <v>#REF!</v>
      </c>
    </row>
    <row r="19" s="299" customFormat="1" ht="24" customHeight="1" spans="1:24">
      <c r="A19" s="304" t="s">
        <v>62</v>
      </c>
      <c r="B19" s="305">
        <v>0</v>
      </c>
      <c r="D19" s="299">
        <v>3922.87</v>
      </c>
      <c r="F19" s="77" t="s">
        <v>47</v>
      </c>
      <c r="G19" s="77" t="s">
        <v>48</v>
      </c>
      <c r="H19" s="77">
        <v>3922.87</v>
      </c>
      <c r="I19" s="299" t="e">
        <f>F19-#REF!</f>
        <v>#REF!</v>
      </c>
      <c r="J19" s="299" t="e">
        <f>H19-#REF!</f>
        <v>#REF!</v>
      </c>
      <c r="K19" s="299">
        <v>750</v>
      </c>
      <c r="L19" s="77" t="s">
        <v>47</v>
      </c>
      <c r="M19" s="77" t="s">
        <v>48</v>
      </c>
      <c r="N19" s="77">
        <v>4041.81</v>
      </c>
      <c r="O19" s="299" t="e">
        <f>L19-#REF!</f>
        <v>#REF!</v>
      </c>
      <c r="P19" s="299" t="e">
        <f>N19-#REF!</f>
        <v>#REF!</v>
      </c>
      <c r="T19" s="102" t="s">
        <v>47</v>
      </c>
      <c r="U19" s="102" t="s">
        <v>48</v>
      </c>
      <c r="V19" s="102">
        <v>4680.94</v>
      </c>
      <c r="W19" s="299" t="e">
        <f>#REF!-V19</f>
        <v>#REF!</v>
      </c>
      <c r="X19" s="299" t="e">
        <f>T19-#REF!</f>
        <v>#REF!</v>
      </c>
    </row>
    <row r="20" s="51" customFormat="1" ht="24" customHeight="1" spans="1:24">
      <c r="A20" s="304" t="s">
        <v>63</v>
      </c>
      <c r="B20" s="305">
        <v>271</v>
      </c>
      <c r="C20" s="78"/>
      <c r="D20" s="78">
        <v>135.6</v>
      </c>
      <c r="F20" s="79" t="s">
        <v>50</v>
      </c>
      <c r="G20" s="79" t="s">
        <v>51</v>
      </c>
      <c r="H20" s="94">
        <v>135.6</v>
      </c>
      <c r="I20" s="88" t="e">
        <f>F20-#REF!</f>
        <v>#REF!</v>
      </c>
      <c r="J20" s="80" t="e">
        <f>H20-#REF!</f>
        <v>#REF!</v>
      </c>
      <c r="K20" s="80"/>
      <c r="L20" s="79" t="s">
        <v>50</v>
      </c>
      <c r="M20" s="79" t="s">
        <v>51</v>
      </c>
      <c r="N20" s="94">
        <v>135.6</v>
      </c>
      <c r="O20" s="88" t="e">
        <f>L20-#REF!</f>
        <v>#REF!</v>
      </c>
      <c r="P20" s="80" t="e">
        <f>N20-#REF!</f>
        <v>#REF!</v>
      </c>
      <c r="T20" s="104" t="s">
        <v>50</v>
      </c>
      <c r="U20" s="104" t="s">
        <v>51</v>
      </c>
      <c r="V20" s="105">
        <v>135.6</v>
      </c>
      <c r="W20" s="51" t="e">
        <f>#REF!-V20</f>
        <v>#REF!</v>
      </c>
      <c r="X20" s="51" t="e">
        <f>T20-#REF!</f>
        <v>#REF!</v>
      </c>
    </row>
    <row r="21" s="51" customFormat="1" ht="24" customHeight="1" spans="1:24">
      <c r="A21" s="304" t="s">
        <v>64</v>
      </c>
      <c r="B21" s="305">
        <v>0</v>
      </c>
      <c r="C21" s="80">
        <v>105429</v>
      </c>
      <c r="D21" s="57">
        <v>595734.14</v>
      </c>
      <c r="E21" s="51">
        <f>104401+13602</f>
        <v>118003</v>
      </c>
      <c r="F21" s="79" t="s">
        <v>41</v>
      </c>
      <c r="G21" s="79" t="s">
        <v>42</v>
      </c>
      <c r="H21" s="94">
        <v>596221.15</v>
      </c>
      <c r="I21" s="88" t="e">
        <f>F21-A31</f>
        <v>#VALUE!</v>
      </c>
      <c r="J21" s="80">
        <f>H21-B31</f>
        <v>596221.15</v>
      </c>
      <c r="K21" s="80">
        <v>75943</v>
      </c>
      <c r="L21" s="79" t="s">
        <v>41</v>
      </c>
      <c r="M21" s="79" t="s">
        <v>42</v>
      </c>
      <c r="N21" s="94">
        <v>643048.95</v>
      </c>
      <c r="O21" s="88" t="e">
        <f>L21-A31</f>
        <v>#VALUE!</v>
      </c>
      <c r="P21" s="80">
        <f>N21-B31</f>
        <v>643048.95</v>
      </c>
      <c r="R21" s="51">
        <v>717759</v>
      </c>
      <c r="T21" s="104" t="s">
        <v>41</v>
      </c>
      <c r="U21" s="104" t="s">
        <v>42</v>
      </c>
      <c r="V21" s="105">
        <v>659380.53</v>
      </c>
      <c r="W21" s="51">
        <f>B31-V21</f>
        <v>-659380.53</v>
      </c>
      <c r="X21" s="51" t="e">
        <f>T21-A31</f>
        <v>#VALUE!</v>
      </c>
    </row>
    <row r="22" s="51" customFormat="1" ht="24" customHeight="1" spans="1:24">
      <c r="A22" s="304" t="s">
        <v>65</v>
      </c>
      <c r="B22" s="305">
        <v>0</v>
      </c>
      <c r="C22" s="80"/>
      <c r="D22" s="80">
        <v>7616.62</v>
      </c>
      <c r="F22" s="79" t="s">
        <v>44</v>
      </c>
      <c r="G22" s="79" t="s">
        <v>45</v>
      </c>
      <c r="H22" s="94">
        <v>7616.62</v>
      </c>
      <c r="I22" s="88" t="e">
        <f>F22-A32</f>
        <v>#VALUE!</v>
      </c>
      <c r="J22" s="80">
        <f>H22-B32</f>
        <v>7616.62</v>
      </c>
      <c r="K22" s="80"/>
      <c r="L22" s="79" t="s">
        <v>44</v>
      </c>
      <c r="M22" s="79" t="s">
        <v>45</v>
      </c>
      <c r="N22" s="94">
        <v>7749.58</v>
      </c>
      <c r="O22" s="88" t="e">
        <f>L22-A32</f>
        <v>#VALUE!</v>
      </c>
      <c r="P22" s="80">
        <f>N22-B32</f>
        <v>7749.58</v>
      </c>
      <c r="T22" s="104" t="s">
        <v>44</v>
      </c>
      <c r="U22" s="104" t="s">
        <v>45</v>
      </c>
      <c r="V22" s="105">
        <v>8475.47</v>
      </c>
      <c r="W22" s="51">
        <f>B32-V22</f>
        <v>-8475.47</v>
      </c>
      <c r="X22" s="51" t="e">
        <f>T22-A32</f>
        <v>#VALUE!</v>
      </c>
    </row>
    <row r="23" s="298" customFormat="1" ht="24" customHeight="1" spans="1:24">
      <c r="A23" s="304" t="s">
        <v>66</v>
      </c>
      <c r="B23" s="305">
        <v>1218</v>
      </c>
      <c r="D23" s="298">
        <v>7616.62</v>
      </c>
      <c r="F23" s="306" t="s">
        <v>44</v>
      </c>
      <c r="G23" s="306" t="s">
        <v>45</v>
      </c>
      <c r="H23" s="306">
        <v>7616.62</v>
      </c>
      <c r="I23" s="298" t="e">
        <f>F23-#REF!</f>
        <v>#REF!</v>
      </c>
      <c r="J23" s="298" t="e">
        <f>H23-#REF!</f>
        <v>#REF!</v>
      </c>
      <c r="L23" s="306" t="s">
        <v>44</v>
      </c>
      <c r="M23" s="306" t="s">
        <v>45</v>
      </c>
      <c r="N23" s="306">
        <v>7749.58</v>
      </c>
      <c r="O23" s="298" t="e">
        <f>L23-#REF!</f>
        <v>#REF!</v>
      </c>
      <c r="P23" s="298" t="e">
        <f>N23-#REF!</f>
        <v>#REF!</v>
      </c>
      <c r="T23" s="310" t="s">
        <v>44</v>
      </c>
      <c r="U23" s="310" t="s">
        <v>45</v>
      </c>
      <c r="V23" s="310">
        <v>8475.47</v>
      </c>
      <c r="W23" s="298" t="e">
        <f>#REF!-V23</f>
        <v>#REF!</v>
      </c>
      <c r="X23" s="298" t="e">
        <f>T23-#REF!</f>
        <v>#REF!</v>
      </c>
    </row>
    <row r="24" s="299" customFormat="1" ht="24" customHeight="1" spans="1:24">
      <c r="A24" s="304" t="s">
        <v>67</v>
      </c>
      <c r="B24" s="305">
        <v>17818</v>
      </c>
      <c r="D24" s="299">
        <v>3922.87</v>
      </c>
      <c r="F24" s="77" t="s">
        <v>47</v>
      </c>
      <c r="G24" s="77" t="s">
        <v>48</v>
      </c>
      <c r="H24" s="77">
        <v>3922.87</v>
      </c>
      <c r="I24" s="299" t="e">
        <f>F24-#REF!</f>
        <v>#REF!</v>
      </c>
      <c r="J24" s="299" t="e">
        <f>H24-#REF!</f>
        <v>#REF!</v>
      </c>
      <c r="K24" s="299">
        <v>750</v>
      </c>
      <c r="L24" s="77" t="s">
        <v>47</v>
      </c>
      <c r="M24" s="77" t="s">
        <v>48</v>
      </c>
      <c r="N24" s="77">
        <v>4041.81</v>
      </c>
      <c r="O24" s="299" t="e">
        <f>L24-#REF!</f>
        <v>#REF!</v>
      </c>
      <c r="P24" s="299" t="e">
        <f>N24-#REF!</f>
        <v>#REF!</v>
      </c>
      <c r="T24" s="102" t="s">
        <v>47</v>
      </c>
      <c r="U24" s="102" t="s">
        <v>48</v>
      </c>
      <c r="V24" s="102">
        <v>4680.94</v>
      </c>
      <c r="W24" s="299" t="e">
        <f>#REF!-V24</f>
        <v>#REF!</v>
      </c>
      <c r="X24" s="299" t="e">
        <f>T24-#REF!</f>
        <v>#REF!</v>
      </c>
    </row>
    <row r="25" s="299" customFormat="1" ht="24" customHeight="1" spans="1:22">
      <c r="A25" s="304" t="s">
        <v>68</v>
      </c>
      <c r="B25" s="305">
        <v>0</v>
      </c>
      <c r="F25" s="77"/>
      <c r="G25" s="77"/>
      <c r="H25" s="77"/>
      <c r="L25" s="77"/>
      <c r="M25" s="77"/>
      <c r="N25" s="77"/>
      <c r="T25" s="102"/>
      <c r="U25" s="102"/>
      <c r="V25" s="102"/>
    </row>
    <row r="26" s="299" customFormat="1" ht="24" customHeight="1" spans="1:22">
      <c r="A26" s="304" t="s">
        <v>69</v>
      </c>
      <c r="B26" s="305">
        <v>6274</v>
      </c>
      <c r="F26" s="77"/>
      <c r="G26" s="77"/>
      <c r="H26" s="77"/>
      <c r="L26" s="77"/>
      <c r="M26" s="77"/>
      <c r="N26" s="77"/>
      <c r="T26" s="102"/>
      <c r="U26" s="102"/>
      <c r="V26" s="102"/>
    </row>
    <row r="27" s="299" customFormat="1" ht="24" customHeight="1" spans="1:22">
      <c r="A27" s="304" t="s">
        <v>70</v>
      </c>
      <c r="B27" s="305">
        <v>5000</v>
      </c>
      <c r="F27" s="77"/>
      <c r="G27" s="77"/>
      <c r="H27" s="77"/>
      <c r="L27" s="77"/>
      <c r="M27" s="77"/>
      <c r="N27" s="77"/>
      <c r="T27" s="102"/>
      <c r="U27" s="102"/>
      <c r="V27" s="102"/>
    </row>
    <row r="28" s="299" customFormat="1" ht="24" customHeight="1" spans="1:22">
      <c r="A28" s="304" t="s">
        <v>71</v>
      </c>
      <c r="B28" s="305">
        <v>5477</v>
      </c>
      <c r="F28" s="77"/>
      <c r="G28" s="77"/>
      <c r="H28" s="77"/>
      <c r="L28" s="77"/>
      <c r="M28" s="77"/>
      <c r="N28" s="77"/>
      <c r="T28" s="102"/>
      <c r="U28" s="102"/>
      <c r="V28" s="102"/>
    </row>
    <row r="29" s="299" customFormat="1" ht="24" customHeight="1" spans="1:22">
      <c r="A29" s="304" t="s">
        <v>72</v>
      </c>
      <c r="B29" s="305">
        <v>23</v>
      </c>
      <c r="F29" s="77"/>
      <c r="G29" s="77"/>
      <c r="H29" s="77"/>
      <c r="L29" s="77"/>
      <c r="M29" s="77"/>
      <c r="N29" s="77"/>
      <c r="T29" s="102"/>
      <c r="U29" s="102"/>
      <c r="V29" s="102"/>
    </row>
    <row r="30" s="299" customFormat="1" ht="24" customHeight="1" spans="1:22">
      <c r="A30" s="304" t="s">
        <v>73</v>
      </c>
      <c r="B30" s="305">
        <v>113366</v>
      </c>
      <c r="F30" s="77"/>
      <c r="G30" s="77"/>
      <c r="H30" s="77"/>
      <c r="L30" s="77"/>
      <c r="M30" s="77"/>
      <c r="N30" s="77"/>
      <c r="T30" s="102"/>
      <c r="U30" s="102"/>
      <c r="V30" s="102"/>
    </row>
    <row r="31" ht="24" customHeight="1" spans="1:16">
      <c r="A31" s="235" t="s">
        <v>74</v>
      </c>
      <c r="B31" s="303">
        <v>0</v>
      </c>
      <c r="P31" s="110"/>
    </row>
    <row r="32" ht="24" customHeight="1" spans="1:16">
      <c r="A32" s="307" t="s">
        <v>75</v>
      </c>
      <c r="B32" s="308"/>
      <c r="P32" s="110"/>
    </row>
    <row r="33" ht="24" customHeight="1" spans="1:16">
      <c r="A33" s="307" t="s">
        <v>76</v>
      </c>
      <c r="B33" s="308"/>
      <c r="P33" s="110"/>
    </row>
    <row r="34" ht="24" customHeight="1" spans="1:16">
      <c r="A34" s="309" t="s">
        <v>77</v>
      </c>
      <c r="B34" s="308"/>
      <c r="P34" s="110"/>
    </row>
    <row r="35" ht="24" customHeight="1" spans="1:16">
      <c r="A35" s="309" t="s">
        <v>78</v>
      </c>
      <c r="B35" s="308"/>
      <c r="P35" s="110"/>
    </row>
    <row r="36" ht="24" customHeight="1" spans="1:2">
      <c r="A36" s="307" t="s">
        <v>79</v>
      </c>
      <c r="B36" s="308"/>
    </row>
    <row r="37" ht="24" customHeight="1" spans="1:2">
      <c r="A37" s="242" t="s">
        <v>80</v>
      </c>
      <c r="B37" s="303">
        <f>B5+B31</f>
        <v>514836</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C6" sqref="C6"/>
    </sheetView>
  </sheetViews>
  <sheetFormatPr defaultColWidth="9" defaultRowHeight="28.5" customHeight="1" outlineLevelCol="4"/>
  <cols>
    <col min="1" max="1" width="42.375" style="35" customWidth="1"/>
    <col min="2" max="3" width="17.375" style="35" customWidth="1"/>
    <col min="4" max="4" width="14.875" style="35" customWidth="1"/>
    <col min="5" max="16384" width="9" style="35"/>
  </cols>
  <sheetData>
    <row r="1" customHeight="1" spans="1:3">
      <c r="A1" s="36" t="s">
        <v>1341</v>
      </c>
      <c r="B1" s="37"/>
      <c r="C1" s="37"/>
    </row>
    <row r="2" customHeight="1" spans="1:5">
      <c r="A2" s="38" t="s">
        <v>1342</v>
      </c>
      <c r="B2" s="38"/>
      <c r="C2" s="38"/>
      <c r="E2" s="39"/>
    </row>
    <row r="3" customHeight="1" spans="1:3">
      <c r="A3" s="40"/>
      <c r="B3" s="40"/>
      <c r="C3" s="41" t="s">
        <v>2</v>
      </c>
    </row>
    <row r="4" customHeight="1" spans="1:3">
      <c r="A4" s="42" t="s">
        <v>36</v>
      </c>
      <c r="B4" s="42" t="s">
        <v>4</v>
      </c>
      <c r="C4" s="43" t="s">
        <v>1333</v>
      </c>
    </row>
    <row r="5" customHeight="1" spans="1:4">
      <c r="A5" s="44" t="s">
        <v>1343</v>
      </c>
      <c r="B5" s="45"/>
      <c r="C5" s="15">
        <v>172390.08</v>
      </c>
      <c r="D5" s="46"/>
    </row>
    <row r="6" customHeight="1" spans="1:4">
      <c r="A6" s="47" t="s">
        <v>1344</v>
      </c>
      <c r="B6" s="48"/>
      <c r="C6" s="15">
        <v>482002</v>
      </c>
      <c r="D6" s="46"/>
    </row>
    <row r="7" customHeight="1" spans="1:4">
      <c r="A7" s="49" t="s">
        <v>1345</v>
      </c>
      <c r="B7" s="50"/>
      <c r="C7" s="15">
        <v>264500</v>
      </c>
      <c r="D7" s="46"/>
    </row>
    <row r="8" customHeight="1" spans="1:4">
      <c r="A8" s="49" t="s">
        <v>1346</v>
      </c>
      <c r="B8" s="50"/>
      <c r="C8" s="15">
        <v>2250.04</v>
      </c>
      <c r="D8" s="46"/>
    </row>
    <row r="9" customHeight="1" spans="1:4">
      <c r="A9" s="49" t="s">
        <v>1347</v>
      </c>
      <c r="B9" s="50"/>
      <c r="C9" s="15">
        <v>434640.04</v>
      </c>
      <c r="D9" s="46"/>
    </row>
    <row r="10" customHeight="1" spans="1:4">
      <c r="A10" s="49" t="s">
        <v>1348</v>
      </c>
      <c r="B10" s="50">
        <v>80000</v>
      </c>
      <c r="C10" s="50"/>
      <c r="D10" s="46"/>
    </row>
    <row r="11" customHeight="1" spans="1:4">
      <c r="A11" s="49" t="s">
        <v>1349</v>
      </c>
      <c r="B11" s="50">
        <f>C6+B10</f>
        <v>562002</v>
      </c>
      <c r="C11" s="50"/>
      <c r="D11" s="46"/>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D10" sqref="D10"/>
    </sheetView>
  </sheetViews>
  <sheetFormatPr defaultColWidth="9" defaultRowHeight="28" customHeight="1" outlineLevelRow="7" outlineLevelCol="6"/>
  <cols>
    <col min="1" max="7" width="13.375" style="1" customWidth="1"/>
    <col min="8" max="16384" width="9" style="1"/>
  </cols>
  <sheetData>
    <row r="1" s="1" customFormat="1" customHeight="1" spans="1:3">
      <c r="A1" s="18" t="s">
        <v>1350</v>
      </c>
      <c r="B1" s="19"/>
      <c r="C1" s="19"/>
    </row>
    <row r="2" s="1" customFormat="1" customHeight="1" spans="1:7">
      <c r="A2" s="20" t="s">
        <v>1351</v>
      </c>
      <c r="B2" s="20"/>
      <c r="C2" s="20"/>
      <c r="D2" s="20"/>
      <c r="E2" s="20"/>
      <c r="F2" s="20"/>
      <c r="G2" s="20"/>
    </row>
    <row r="3" s="1" customFormat="1" customHeight="1" spans="1:7">
      <c r="A3" s="29"/>
      <c r="B3" s="29"/>
      <c r="G3" s="30" t="s">
        <v>2</v>
      </c>
    </row>
    <row r="4" s="1" customFormat="1" customHeight="1" spans="1:7">
      <c r="A4" s="31" t="s">
        <v>1352</v>
      </c>
      <c r="B4" s="23" t="s">
        <v>1353</v>
      </c>
      <c r="C4" s="23"/>
      <c r="D4" s="23"/>
      <c r="E4" s="23" t="s">
        <v>1354</v>
      </c>
      <c r="F4" s="23"/>
      <c r="G4" s="23"/>
    </row>
    <row r="5" s="1" customFormat="1" customHeight="1" spans="1:7">
      <c r="A5" s="32"/>
      <c r="B5" s="23" t="s">
        <v>1355</v>
      </c>
      <c r="C5" s="23" t="s">
        <v>1356</v>
      </c>
      <c r="D5" s="23" t="s">
        <v>1357</v>
      </c>
      <c r="E5" s="23" t="s">
        <v>1355</v>
      </c>
      <c r="F5" s="23" t="s">
        <v>1356</v>
      </c>
      <c r="G5" s="23" t="s">
        <v>1357</v>
      </c>
    </row>
    <row r="6" s="1" customFormat="1" customHeight="1" spans="1:7">
      <c r="A6" s="24" t="s">
        <v>1358</v>
      </c>
      <c r="B6" s="24">
        <f>C6+D6</f>
        <v>698033</v>
      </c>
      <c r="C6" s="15">
        <v>216031</v>
      </c>
      <c r="D6" s="15">
        <v>482002</v>
      </c>
      <c r="E6" s="24">
        <f>F6+G6</f>
        <v>583121.26</v>
      </c>
      <c r="F6" s="24">
        <v>148481.22</v>
      </c>
      <c r="G6" s="15">
        <v>434640.04</v>
      </c>
    </row>
    <row r="7" s="1" customFormat="1" customHeight="1" spans="1:7">
      <c r="A7" s="33" t="s">
        <v>1359</v>
      </c>
      <c r="B7" s="33"/>
      <c r="C7" s="33"/>
      <c r="D7" s="33"/>
      <c r="E7" s="33"/>
      <c r="F7" s="33"/>
      <c r="G7" s="33"/>
    </row>
    <row r="8" s="1" customFormat="1" customHeight="1" spans="1:7">
      <c r="A8" s="34" t="s">
        <v>1360</v>
      </c>
      <c r="B8" s="34"/>
      <c r="C8" s="34"/>
      <c r="D8" s="34"/>
      <c r="E8" s="34"/>
      <c r="F8" s="34"/>
      <c r="G8" s="34"/>
    </row>
  </sheetData>
  <mergeCells count="6">
    <mergeCell ref="A2:G2"/>
    <mergeCell ref="B4:D4"/>
    <mergeCell ref="E4:G4"/>
    <mergeCell ref="A7:G7"/>
    <mergeCell ref="A8:G8"/>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zoomScale="90" zoomScaleNormal="90" workbookViewId="0">
      <selection activeCell="G11" sqref="G11"/>
    </sheetView>
  </sheetViews>
  <sheetFormatPr defaultColWidth="9" defaultRowHeight="22" customHeight="1" outlineLevelCol="2"/>
  <cols>
    <col min="1" max="1" width="42" style="1" customWidth="1"/>
    <col min="2" max="3" width="18.125" style="1" customWidth="1"/>
    <col min="4" max="16384" width="9" style="1"/>
  </cols>
  <sheetData>
    <row r="1" s="1" customFormat="1" customHeight="1" spans="1:2">
      <c r="A1" s="18" t="s">
        <v>1361</v>
      </c>
      <c r="B1" s="19"/>
    </row>
    <row r="2" s="1" customFormat="1" ht="29" customHeight="1" spans="1:3">
      <c r="A2" s="20" t="s">
        <v>1362</v>
      </c>
      <c r="B2" s="20"/>
      <c r="C2" s="20"/>
    </row>
    <row r="3" s="1" customFormat="1" customHeight="1" spans="1:3">
      <c r="A3" s="21"/>
      <c r="B3" s="21"/>
      <c r="C3" s="22" t="s">
        <v>2</v>
      </c>
    </row>
    <row r="4" s="1" customFormat="1" customHeight="1" spans="1:3">
      <c r="A4" s="23" t="s">
        <v>1363</v>
      </c>
      <c r="B4" s="23" t="s">
        <v>1358</v>
      </c>
      <c r="C4" s="23" t="s">
        <v>1364</v>
      </c>
    </row>
    <row r="5" s="1" customFormat="1" customHeight="1" spans="1:3">
      <c r="A5" s="24" t="s">
        <v>1365</v>
      </c>
      <c r="B5" s="24">
        <f>SUM(B6,B8)</f>
        <v>304900</v>
      </c>
      <c r="C5" s="24"/>
    </row>
    <row r="6" s="1" customFormat="1" customHeight="1" spans="1:3">
      <c r="A6" s="24" t="s">
        <v>1366</v>
      </c>
      <c r="B6" s="24">
        <v>40400</v>
      </c>
      <c r="C6" s="24"/>
    </row>
    <row r="7" s="1" customFormat="1" customHeight="1" spans="1:3">
      <c r="A7" s="24" t="s">
        <v>1367</v>
      </c>
      <c r="B7" s="24">
        <v>36400</v>
      </c>
      <c r="C7" s="24"/>
    </row>
    <row r="8" s="1" customFormat="1" customHeight="1" spans="1:3">
      <c r="A8" s="24" t="s">
        <v>1368</v>
      </c>
      <c r="B8" s="24">
        <v>264500</v>
      </c>
      <c r="C8" s="24"/>
    </row>
    <row r="9" s="1" customFormat="1" customHeight="1" spans="1:3">
      <c r="A9" s="24" t="s">
        <v>1367</v>
      </c>
      <c r="B9" s="24">
        <v>150600</v>
      </c>
      <c r="C9" s="24"/>
    </row>
    <row r="10" s="1" customFormat="1" customHeight="1" spans="1:3">
      <c r="A10" s="24" t="s">
        <v>1369</v>
      </c>
      <c r="B10" s="24">
        <f>SUM(B11:B12)</f>
        <v>4400</v>
      </c>
      <c r="C10" s="24"/>
    </row>
    <row r="11" s="1" customFormat="1" customHeight="1" spans="1:3">
      <c r="A11" s="24" t="s">
        <v>1366</v>
      </c>
      <c r="B11" s="24">
        <v>2400</v>
      </c>
      <c r="C11" s="24"/>
    </row>
    <row r="12" s="1" customFormat="1" customHeight="1" spans="1:3">
      <c r="A12" s="24" t="s">
        <v>1368</v>
      </c>
      <c r="B12" s="24">
        <v>2000</v>
      </c>
      <c r="C12" s="24"/>
    </row>
    <row r="13" s="1" customFormat="1" customHeight="1" spans="1:3">
      <c r="A13" s="24" t="s">
        <v>1370</v>
      </c>
      <c r="B13" s="24">
        <f>SUM(B14:B15)</f>
        <v>10872.13</v>
      </c>
      <c r="C13" s="24"/>
    </row>
    <row r="14" s="1" customFormat="1" customHeight="1" spans="1:3">
      <c r="A14" s="24" t="s">
        <v>1366</v>
      </c>
      <c r="B14" s="25">
        <v>3747.71</v>
      </c>
      <c r="C14" s="25"/>
    </row>
    <row r="15" s="1" customFormat="1" customHeight="1" spans="1:3">
      <c r="A15" s="24" t="s">
        <v>1368</v>
      </c>
      <c r="B15" s="25">
        <f>6035.42+1089</f>
        <v>7124.42</v>
      </c>
      <c r="C15" s="24"/>
    </row>
    <row r="16" s="1" customFormat="1" customHeight="1" spans="1:3">
      <c r="A16" s="24" t="s">
        <v>1371</v>
      </c>
      <c r="B16" s="24">
        <f>SUM(B17,B20)</f>
        <v>7912</v>
      </c>
      <c r="C16" s="24"/>
    </row>
    <row r="17" s="1" customFormat="1" customHeight="1" spans="1:3">
      <c r="A17" s="24" t="s">
        <v>1366</v>
      </c>
      <c r="B17" s="24">
        <v>4909</v>
      </c>
      <c r="C17" s="24"/>
    </row>
    <row r="18" s="1" customFormat="1" customHeight="1" spans="1:3">
      <c r="A18" s="24" t="s">
        <v>1372</v>
      </c>
      <c r="B18" s="24">
        <v>4400</v>
      </c>
      <c r="C18" s="24"/>
    </row>
    <row r="19" s="1" customFormat="1" customHeight="1" spans="1:3">
      <c r="A19" s="24" t="s">
        <v>1373</v>
      </c>
      <c r="B19" s="24">
        <v>509</v>
      </c>
      <c r="C19" s="24"/>
    </row>
    <row r="20" s="1" customFormat="1" customHeight="1" spans="1:3">
      <c r="A20" s="24" t="s">
        <v>1368</v>
      </c>
      <c r="B20" s="24">
        <v>3003</v>
      </c>
      <c r="C20" s="24"/>
    </row>
    <row r="21" s="1" customFormat="1" customHeight="1" spans="1:3">
      <c r="A21" s="24" t="s">
        <v>1372</v>
      </c>
      <c r="B21" s="24">
        <v>2700</v>
      </c>
      <c r="C21" s="24"/>
    </row>
    <row r="22" s="1" customFormat="1" customHeight="1" spans="1:3">
      <c r="A22" s="24" t="s">
        <v>1374</v>
      </c>
      <c r="B22" s="24">
        <v>303</v>
      </c>
      <c r="C22" s="24"/>
    </row>
    <row r="23" s="1" customFormat="1" customHeight="1" spans="1:3">
      <c r="A23" s="24" t="s">
        <v>1375</v>
      </c>
      <c r="B23" s="24">
        <f>SUM(B24:B25)</f>
        <v>19873.4</v>
      </c>
      <c r="C23" s="24"/>
    </row>
    <row r="24" s="1" customFormat="1" customHeight="1" spans="1:3">
      <c r="A24" s="24" t="s">
        <v>1366</v>
      </c>
      <c r="B24" s="26">
        <v>4984.23</v>
      </c>
      <c r="C24" s="26"/>
    </row>
    <row r="25" s="1" customFormat="1" customHeight="1" spans="1:3">
      <c r="A25" s="24" t="s">
        <v>1368</v>
      </c>
      <c r="B25" s="26">
        <v>14889.17</v>
      </c>
      <c r="C25" s="24"/>
    </row>
    <row r="26" s="1" customFormat="1" customHeight="1" spans="1:3">
      <c r="A26" s="27" t="s">
        <v>1376</v>
      </c>
      <c r="B26" s="27"/>
      <c r="C26" s="27"/>
    </row>
    <row r="27" s="1" customFormat="1" customHeight="1" spans="1:3">
      <c r="A27" s="28" t="s">
        <v>1377</v>
      </c>
      <c r="B27" s="28"/>
      <c r="C27" s="28"/>
    </row>
  </sheetData>
  <mergeCells count="3">
    <mergeCell ref="A2:C2"/>
    <mergeCell ref="A26:C26"/>
    <mergeCell ref="A27:C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C7" sqref="C7"/>
    </sheetView>
  </sheetViews>
  <sheetFormatPr defaultColWidth="9" defaultRowHeight="13.5" outlineLevelCol="3"/>
  <cols>
    <col min="1" max="1" width="42" style="1" customWidth="1"/>
    <col min="2" max="4" width="12.375" style="1" customWidth="1"/>
    <col min="5" max="16384" width="9" style="1"/>
  </cols>
  <sheetData>
    <row r="1" s="1" customFormat="1" ht="27" customHeight="1" spans="1:4">
      <c r="A1" s="8" t="s">
        <v>1378</v>
      </c>
      <c r="B1" s="2"/>
      <c r="C1" s="2"/>
      <c r="D1" s="2"/>
    </row>
    <row r="2" s="1" customFormat="1" ht="27" customHeight="1" spans="1:4">
      <c r="A2" s="9" t="s">
        <v>1379</v>
      </c>
      <c r="B2" s="9"/>
      <c r="C2" s="9"/>
      <c r="D2" s="9"/>
    </row>
    <row r="3" s="1" customFormat="1" ht="27" customHeight="1" spans="1:4">
      <c r="A3" s="10" t="s">
        <v>2</v>
      </c>
      <c r="B3" s="10"/>
      <c r="C3" s="10"/>
      <c r="D3" s="10"/>
    </row>
    <row r="4" s="1" customFormat="1" ht="27" customHeight="1" spans="1:4">
      <c r="A4" s="11" t="s">
        <v>36</v>
      </c>
      <c r="B4" s="11" t="s">
        <v>1380</v>
      </c>
      <c r="C4" s="11" t="s">
        <v>1381</v>
      </c>
      <c r="D4" s="11" t="s">
        <v>1382</v>
      </c>
    </row>
    <row r="5" s="1" customFormat="1" ht="27" customHeight="1" spans="1:4">
      <c r="A5" s="12" t="s">
        <v>1383</v>
      </c>
      <c r="B5" s="13">
        <f t="shared" ref="B5:B10" si="0">SUM(C5:D5)</f>
        <v>698033</v>
      </c>
      <c r="C5" s="13">
        <f>C6+C7</f>
        <v>698033</v>
      </c>
      <c r="D5" s="13">
        <f>D6+D7</f>
        <v>0</v>
      </c>
    </row>
    <row r="6" s="1" customFormat="1" ht="27" customHeight="1" spans="1:4">
      <c r="A6" s="14" t="s">
        <v>1384</v>
      </c>
      <c r="B6" s="13">
        <f t="shared" si="0"/>
        <v>216031</v>
      </c>
      <c r="C6" s="15">
        <v>216031</v>
      </c>
      <c r="D6" s="13"/>
    </row>
    <row r="7" s="1" customFormat="1" ht="27" customHeight="1" spans="1:4">
      <c r="A7" s="16" t="s">
        <v>1385</v>
      </c>
      <c r="B7" s="13">
        <f t="shared" si="0"/>
        <v>482002</v>
      </c>
      <c r="C7" s="15">
        <v>482002</v>
      </c>
      <c r="D7" s="13"/>
    </row>
    <row r="8" s="1" customFormat="1" ht="27" customHeight="1" spans="1:4">
      <c r="A8" s="12" t="s">
        <v>1386</v>
      </c>
      <c r="B8" s="13">
        <f t="shared" si="0"/>
        <v>0</v>
      </c>
      <c r="C8" s="13">
        <f>C9+C10</f>
        <v>0</v>
      </c>
      <c r="D8" s="13">
        <f>D9+D10</f>
        <v>0</v>
      </c>
    </row>
    <row r="9" s="1" customFormat="1" ht="27" customHeight="1" spans="1:4">
      <c r="A9" s="14" t="s">
        <v>1384</v>
      </c>
      <c r="B9" s="13">
        <f t="shared" si="0"/>
        <v>0</v>
      </c>
      <c r="C9" s="13"/>
      <c r="D9" s="13"/>
    </row>
    <row r="10" s="1" customFormat="1" ht="27" customHeight="1" spans="1:4">
      <c r="A10" s="16" t="s">
        <v>1385</v>
      </c>
      <c r="B10" s="13">
        <f t="shared" si="0"/>
        <v>0</v>
      </c>
      <c r="C10" s="13"/>
      <c r="D10" s="13"/>
    </row>
    <row r="11" s="1" customFormat="1" ht="27" customHeight="1" spans="1:4">
      <c r="A11" s="17" t="s">
        <v>1387</v>
      </c>
      <c r="B11" s="17"/>
      <c r="C11" s="17"/>
      <c r="D11" s="17"/>
    </row>
  </sheetData>
  <mergeCells count="3">
    <mergeCell ref="A2:D2"/>
    <mergeCell ref="A3:D3"/>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10" sqref="C10"/>
    </sheetView>
  </sheetViews>
  <sheetFormatPr defaultColWidth="9" defaultRowHeight="24" customHeight="1" outlineLevelCol="4"/>
  <cols>
    <col min="1" max="1" width="6.375" style="1" customWidth="1"/>
    <col min="2" max="2" width="24.875" style="1" customWidth="1"/>
    <col min="3" max="3" width="24.75" style="1" customWidth="1"/>
    <col min="4" max="4" width="15.375" style="1" customWidth="1"/>
    <col min="5" max="5" width="16.75" style="1" customWidth="1"/>
    <col min="6" max="16384" width="9" style="1"/>
  </cols>
  <sheetData>
    <row r="1" s="1" customFormat="1" customHeight="1" spans="1:1">
      <c r="A1" s="1" t="s">
        <v>1388</v>
      </c>
    </row>
    <row r="2" s="1" customFormat="1" customHeight="1" spans="1:5">
      <c r="A2" s="4" t="s">
        <v>1389</v>
      </c>
      <c r="B2" s="4"/>
      <c r="C2" s="4"/>
      <c r="D2" s="4"/>
      <c r="E2" s="4"/>
    </row>
    <row r="3" s="1" customFormat="1" customHeight="1" spans="5:5">
      <c r="E3" s="5" t="s">
        <v>2</v>
      </c>
    </row>
    <row r="4" s="2" customFormat="1" customHeight="1" spans="1:5">
      <c r="A4" s="6" t="s">
        <v>1390</v>
      </c>
      <c r="B4" s="6" t="s">
        <v>1141</v>
      </c>
      <c r="C4" s="6" t="s">
        <v>1391</v>
      </c>
      <c r="D4" s="6" t="s">
        <v>1392</v>
      </c>
      <c r="E4" s="6" t="s">
        <v>1393</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1394</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B14" sqref="B14"/>
    </sheetView>
  </sheetViews>
  <sheetFormatPr defaultColWidth="9" defaultRowHeight="24" customHeight="1" outlineLevelCol="1"/>
  <cols>
    <col min="1" max="1" width="29.875" style="1" customWidth="1"/>
    <col min="2" max="2" width="26.875" style="1" customWidth="1"/>
    <col min="3" max="16384" width="9" style="1"/>
  </cols>
  <sheetData>
    <row r="1" s="1" customFormat="1" customHeight="1" spans="1:1">
      <c r="A1" s="1" t="s">
        <v>1395</v>
      </c>
    </row>
    <row r="2" s="1" customFormat="1" customHeight="1" spans="1:2">
      <c r="A2" s="4" t="s">
        <v>1396</v>
      </c>
      <c r="B2" s="4"/>
    </row>
    <row r="3" s="1" customFormat="1" customHeight="1" spans="2:2">
      <c r="B3" s="5" t="s">
        <v>2</v>
      </c>
    </row>
    <row r="4" s="2" customFormat="1" customHeight="1" spans="1:2">
      <c r="A4" s="6" t="s">
        <v>1397</v>
      </c>
      <c r="B4" s="6" t="s">
        <v>1398</v>
      </c>
    </row>
    <row r="5" s="2" customFormat="1" customHeight="1" spans="1:2">
      <c r="A5" s="6" t="s">
        <v>1399</v>
      </c>
      <c r="B5" s="6"/>
    </row>
    <row r="6" s="2" customFormat="1" customHeight="1" spans="1:2">
      <c r="A6" s="6" t="s">
        <v>1400</v>
      </c>
      <c r="B6" s="6"/>
    </row>
    <row r="7" s="2" customFormat="1" customHeight="1" spans="1:2">
      <c r="A7" s="7" t="s">
        <v>1401</v>
      </c>
      <c r="B7" s="6"/>
    </row>
    <row r="8" s="2" customFormat="1" customHeight="1" spans="1:2">
      <c r="A8" s="7" t="s">
        <v>1402</v>
      </c>
      <c r="B8" s="6"/>
    </row>
    <row r="9" s="2" customFormat="1" customHeight="1" spans="1:2">
      <c r="A9" s="7" t="s">
        <v>1403</v>
      </c>
      <c r="B9" s="6"/>
    </row>
    <row r="10" s="2" customFormat="1" customHeight="1" spans="1:2">
      <c r="A10" s="7" t="s">
        <v>1404</v>
      </c>
      <c r="B10" s="6"/>
    </row>
    <row r="11" s="2" customFormat="1" customHeight="1" spans="1:2">
      <c r="A11" s="7" t="s">
        <v>1405</v>
      </c>
      <c r="B11" s="6"/>
    </row>
    <row r="12" s="2" customFormat="1" customHeight="1" spans="1:2">
      <c r="A12" s="7" t="s">
        <v>1406</v>
      </c>
      <c r="B12" s="6"/>
    </row>
    <row r="13" s="2" customFormat="1" customHeight="1" spans="1:2">
      <c r="A13" s="7" t="s">
        <v>1407</v>
      </c>
      <c r="B13" s="6"/>
    </row>
    <row r="14" s="2" customFormat="1" customHeight="1" spans="1:2">
      <c r="A14" s="7" t="s">
        <v>1408</v>
      </c>
      <c r="B14" s="6"/>
    </row>
    <row r="15" s="2" customFormat="1" customHeight="1" spans="1:2">
      <c r="A15" s="7" t="s">
        <v>1409</v>
      </c>
      <c r="B15" s="6"/>
    </row>
    <row r="16" s="2" customFormat="1" customHeight="1" spans="1:2">
      <c r="A16" s="7" t="s">
        <v>1410</v>
      </c>
      <c r="B16" s="6"/>
    </row>
    <row r="17" s="2" customFormat="1" customHeight="1" spans="1:2">
      <c r="A17" s="7" t="s">
        <v>1399</v>
      </c>
      <c r="B17" s="6"/>
    </row>
    <row r="18" s="3" customFormat="1" customHeight="1" spans="1:1">
      <c r="A18" s="3" t="s">
        <v>1411</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69"/>
  <sheetViews>
    <sheetView showZeros="0" workbookViewId="0">
      <selection activeCell="B12" sqref="B12"/>
    </sheetView>
  </sheetViews>
  <sheetFormatPr defaultColWidth="7" defaultRowHeight="24" customHeight="1" outlineLevelCol="2"/>
  <cols>
    <col min="1" max="1" width="56.25" style="283" customWidth="1"/>
    <col min="2" max="2" width="19" style="284" customWidth="1"/>
    <col min="3" max="16384" width="7" style="283"/>
  </cols>
  <sheetData>
    <row r="1" customHeight="1" spans="1:1">
      <c r="A1" s="283" t="s">
        <v>81</v>
      </c>
    </row>
    <row r="2" customHeight="1" spans="1:3">
      <c r="A2" s="285" t="s">
        <v>82</v>
      </c>
      <c r="B2" s="285"/>
      <c r="C2" s="286"/>
    </row>
    <row r="3" s="281" customFormat="1" customHeight="1" spans="2:2">
      <c r="B3" s="287" t="s">
        <v>2</v>
      </c>
    </row>
    <row r="4" s="282" customFormat="1" customHeight="1" spans="1:2">
      <c r="A4" s="288" t="s">
        <v>83</v>
      </c>
      <c r="B4" s="289" t="s">
        <v>4</v>
      </c>
    </row>
    <row r="5" s="281" customFormat="1" customHeight="1" spans="1:2">
      <c r="A5" s="290" t="s">
        <v>84</v>
      </c>
      <c r="B5" s="291">
        <f>SUM(B6,B18,B27,B38,B49,B60,B71,B79,B88,B101,B110,B121,B133,B140,B148,B154,B161,B168,B175,B182,B189,B197,B203,B209,B216,B231)</f>
        <v>51942</v>
      </c>
    </row>
    <row r="6" s="281" customFormat="1" customHeight="1" spans="1:2">
      <c r="A6" s="290" t="s">
        <v>85</v>
      </c>
      <c r="B6" s="291">
        <f>SUM(B7:B17)</f>
        <v>426</v>
      </c>
    </row>
    <row r="7" s="281" customFormat="1" customHeight="1" spans="1:2">
      <c r="A7" s="290" t="s">
        <v>86</v>
      </c>
      <c r="B7" s="291">
        <v>279</v>
      </c>
    </row>
    <row r="8" s="281" customFormat="1" customHeight="1" spans="1:2">
      <c r="A8" s="290" t="s">
        <v>87</v>
      </c>
      <c r="B8" s="291">
        <v>5</v>
      </c>
    </row>
    <row r="9" s="281" customFormat="1" customHeight="1" spans="1:2">
      <c r="A9" s="290" t="s">
        <v>88</v>
      </c>
      <c r="B9" s="291">
        <v>0</v>
      </c>
    </row>
    <row r="10" s="281" customFormat="1" customHeight="1" spans="1:2">
      <c r="A10" s="290" t="s">
        <v>89</v>
      </c>
      <c r="B10" s="291">
        <v>5</v>
      </c>
    </row>
    <row r="11" s="281" customFormat="1" customHeight="1" spans="1:2">
      <c r="A11" s="290" t="s">
        <v>90</v>
      </c>
      <c r="B11" s="291">
        <v>0</v>
      </c>
    </row>
    <row r="12" s="281" customFormat="1" customHeight="1" spans="1:2">
      <c r="A12" s="290" t="s">
        <v>91</v>
      </c>
      <c r="B12" s="291">
        <v>15</v>
      </c>
    </row>
    <row r="13" s="281" customFormat="1" customHeight="1" spans="1:2">
      <c r="A13" s="290" t="s">
        <v>92</v>
      </c>
      <c r="B13" s="291">
        <v>5</v>
      </c>
    </row>
    <row r="14" s="281" customFormat="1" customHeight="1" spans="1:2">
      <c r="A14" s="290" t="s">
        <v>93</v>
      </c>
      <c r="B14" s="291">
        <v>117</v>
      </c>
    </row>
    <row r="15" s="281" customFormat="1" customHeight="1" spans="1:2">
      <c r="A15" s="290" t="s">
        <v>94</v>
      </c>
      <c r="B15" s="291">
        <v>0</v>
      </c>
    </row>
    <row r="16" s="281" customFormat="1" customHeight="1" spans="1:2">
      <c r="A16" s="290" t="s">
        <v>95</v>
      </c>
      <c r="B16" s="291">
        <v>0</v>
      </c>
    </row>
    <row r="17" s="281" customFormat="1" customHeight="1" spans="1:2">
      <c r="A17" s="290" t="s">
        <v>96</v>
      </c>
      <c r="B17" s="291">
        <v>0</v>
      </c>
    </row>
    <row r="18" s="281" customFormat="1" customHeight="1" spans="1:2">
      <c r="A18" s="290" t="s">
        <v>97</v>
      </c>
      <c r="B18" s="291">
        <f>SUM(B19:B26)</f>
        <v>280</v>
      </c>
    </row>
    <row r="19" s="281" customFormat="1" customHeight="1" spans="1:2">
      <c r="A19" s="290" t="s">
        <v>86</v>
      </c>
      <c r="B19" s="291">
        <v>250</v>
      </c>
    </row>
    <row r="20" s="281" customFormat="1" customHeight="1" spans="1:2">
      <c r="A20" s="290" t="s">
        <v>87</v>
      </c>
      <c r="B20" s="291">
        <v>30</v>
      </c>
    </row>
    <row r="21" s="281" customFormat="1" customHeight="1" spans="1:2">
      <c r="A21" s="290" t="s">
        <v>88</v>
      </c>
      <c r="B21" s="291">
        <v>0</v>
      </c>
    </row>
    <row r="22" s="281" customFormat="1" customHeight="1" spans="1:2">
      <c r="A22" s="290" t="s">
        <v>98</v>
      </c>
      <c r="B22" s="291">
        <v>0</v>
      </c>
    </row>
    <row r="23" s="281" customFormat="1" customHeight="1" spans="1:2">
      <c r="A23" s="290" t="s">
        <v>99</v>
      </c>
      <c r="B23" s="291">
        <v>0</v>
      </c>
    </row>
    <row r="24" s="281" customFormat="1" customHeight="1" spans="1:2">
      <c r="A24" s="290" t="s">
        <v>100</v>
      </c>
      <c r="B24" s="291">
        <v>0</v>
      </c>
    </row>
    <row r="25" s="281" customFormat="1" customHeight="1" spans="1:2">
      <c r="A25" s="290" t="s">
        <v>95</v>
      </c>
      <c r="B25" s="291">
        <v>0</v>
      </c>
    </row>
    <row r="26" s="281" customFormat="1" customHeight="1" spans="1:2">
      <c r="A26" s="290" t="s">
        <v>101</v>
      </c>
      <c r="B26" s="291">
        <v>0</v>
      </c>
    </row>
    <row r="27" s="281" customFormat="1" customHeight="1" spans="1:2">
      <c r="A27" s="290" t="s">
        <v>102</v>
      </c>
      <c r="B27" s="291">
        <f>SUM(B28:B37)</f>
        <v>23761</v>
      </c>
    </row>
    <row r="28" s="281" customFormat="1" customHeight="1" spans="1:2">
      <c r="A28" s="290" t="s">
        <v>86</v>
      </c>
      <c r="B28" s="291">
        <v>18400</v>
      </c>
    </row>
    <row r="29" s="281" customFormat="1" customHeight="1" spans="1:2">
      <c r="A29" s="290" t="s">
        <v>87</v>
      </c>
      <c r="B29" s="291">
        <v>1030</v>
      </c>
    </row>
    <row r="30" s="281" customFormat="1" customHeight="1" spans="1:2">
      <c r="A30" s="290" t="s">
        <v>88</v>
      </c>
      <c r="B30" s="291">
        <v>2460</v>
      </c>
    </row>
    <row r="31" s="281" customFormat="1" customHeight="1" spans="1:2">
      <c r="A31" s="290" t="s">
        <v>103</v>
      </c>
      <c r="B31" s="291">
        <v>0</v>
      </c>
    </row>
    <row r="32" s="281" customFormat="1" customHeight="1" spans="1:2">
      <c r="A32" s="290" t="s">
        <v>104</v>
      </c>
      <c r="B32" s="291">
        <v>0</v>
      </c>
    </row>
    <row r="33" s="281" customFormat="1" customHeight="1" spans="1:2">
      <c r="A33" s="290" t="s">
        <v>105</v>
      </c>
      <c r="B33" s="291">
        <v>0</v>
      </c>
    </row>
    <row r="34" s="281" customFormat="1" customHeight="1" spans="1:2">
      <c r="A34" s="290" t="s">
        <v>106</v>
      </c>
      <c r="B34" s="291">
        <v>469</v>
      </c>
    </row>
    <row r="35" s="281" customFormat="1" customHeight="1" spans="1:2">
      <c r="A35" s="290" t="s">
        <v>107</v>
      </c>
      <c r="B35" s="291">
        <v>0</v>
      </c>
    </row>
    <row r="36" s="281" customFormat="1" customHeight="1" spans="1:2">
      <c r="A36" s="290" t="s">
        <v>95</v>
      </c>
      <c r="B36" s="291">
        <v>1341</v>
      </c>
    </row>
    <row r="37" s="281" customFormat="1" customHeight="1" spans="1:2">
      <c r="A37" s="290" t="s">
        <v>108</v>
      </c>
      <c r="B37" s="291">
        <v>61</v>
      </c>
    </row>
    <row r="38" s="281" customFormat="1" customHeight="1" spans="1:2">
      <c r="A38" s="290" t="s">
        <v>109</v>
      </c>
      <c r="B38" s="291">
        <f>SUM(B39:B48)</f>
        <v>1741</v>
      </c>
    </row>
    <row r="39" s="281" customFormat="1" customHeight="1" spans="1:2">
      <c r="A39" s="290" t="s">
        <v>86</v>
      </c>
      <c r="B39" s="291">
        <v>836</v>
      </c>
    </row>
    <row r="40" s="281" customFormat="1" customHeight="1" spans="1:2">
      <c r="A40" s="290" t="s">
        <v>87</v>
      </c>
      <c r="B40" s="291">
        <v>905</v>
      </c>
    </row>
    <row r="41" s="281" customFormat="1" customHeight="1" spans="1:2">
      <c r="A41" s="290" t="s">
        <v>88</v>
      </c>
      <c r="B41" s="291">
        <v>0</v>
      </c>
    </row>
    <row r="42" s="281" customFormat="1" customHeight="1" spans="1:2">
      <c r="A42" s="290" t="s">
        <v>110</v>
      </c>
      <c r="B42" s="291">
        <v>0</v>
      </c>
    </row>
    <row r="43" s="281" customFormat="1" customHeight="1" spans="1:2">
      <c r="A43" s="290" t="s">
        <v>111</v>
      </c>
      <c r="B43" s="291">
        <v>0</v>
      </c>
    </row>
    <row r="44" s="281" customFormat="1" customHeight="1" spans="1:2">
      <c r="A44" s="290" t="s">
        <v>112</v>
      </c>
      <c r="B44" s="291">
        <v>0</v>
      </c>
    </row>
    <row r="45" s="281" customFormat="1" customHeight="1" spans="1:2">
      <c r="A45" s="290" t="s">
        <v>113</v>
      </c>
      <c r="B45" s="291">
        <v>0</v>
      </c>
    </row>
    <row r="46" s="281" customFormat="1" customHeight="1" spans="1:2">
      <c r="A46" s="290" t="s">
        <v>114</v>
      </c>
      <c r="B46" s="291">
        <v>0</v>
      </c>
    </row>
    <row r="47" s="281" customFormat="1" customHeight="1" spans="1:2">
      <c r="A47" s="290" t="s">
        <v>95</v>
      </c>
      <c r="B47" s="291">
        <v>0</v>
      </c>
    </row>
    <row r="48" s="281" customFormat="1" customHeight="1" spans="1:2">
      <c r="A48" s="290" t="s">
        <v>115</v>
      </c>
      <c r="B48" s="291">
        <v>0</v>
      </c>
    </row>
    <row r="49" s="281" customFormat="1" customHeight="1" spans="1:2">
      <c r="A49" s="290" t="s">
        <v>116</v>
      </c>
      <c r="B49" s="291">
        <f>SUM(B50:B59)</f>
        <v>290</v>
      </c>
    </row>
    <row r="50" s="281" customFormat="1" customHeight="1" spans="1:2">
      <c r="A50" s="290" t="s">
        <v>86</v>
      </c>
      <c r="B50" s="291">
        <v>200</v>
      </c>
    </row>
    <row r="51" s="281" customFormat="1" customHeight="1" spans="1:2">
      <c r="A51" s="290" t="s">
        <v>87</v>
      </c>
      <c r="B51" s="291">
        <v>0</v>
      </c>
    </row>
    <row r="52" s="281" customFormat="1" customHeight="1" spans="1:2">
      <c r="A52" s="290" t="s">
        <v>88</v>
      </c>
      <c r="B52" s="291">
        <v>0</v>
      </c>
    </row>
    <row r="53" s="281" customFormat="1" customHeight="1" spans="1:2">
      <c r="A53" s="290" t="s">
        <v>117</v>
      </c>
      <c r="B53" s="291">
        <v>0</v>
      </c>
    </row>
    <row r="54" s="281" customFormat="1" customHeight="1" spans="1:2">
      <c r="A54" s="290" t="s">
        <v>118</v>
      </c>
      <c r="B54" s="291">
        <v>90</v>
      </c>
    </row>
    <row r="55" s="281" customFormat="1" customHeight="1" spans="1:2">
      <c r="A55" s="290" t="s">
        <v>119</v>
      </c>
      <c r="B55" s="291">
        <v>0</v>
      </c>
    </row>
    <row r="56" s="281" customFormat="1" customHeight="1" spans="1:2">
      <c r="A56" s="290" t="s">
        <v>120</v>
      </c>
      <c r="B56" s="291">
        <v>0</v>
      </c>
    </row>
    <row r="57" s="281" customFormat="1" customHeight="1" spans="1:2">
      <c r="A57" s="290" t="s">
        <v>121</v>
      </c>
      <c r="B57" s="291">
        <v>0</v>
      </c>
    </row>
    <row r="58" s="281" customFormat="1" customHeight="1" spans="1:2">
      <c r="A58" s="290" t="s">
        <v>95</v>
      </c>
      <c r="B58" s="291">
        <v>0</v>
      </c>
    </row>
    <row r="59" s="281" customFormat="1" customHeight="1" spans="1:2">
      <c r="A59" s="290" t="s">
        <v>122</v>
      </c>
      <c r="B59" s="291">
        <v>0</v>
      </c>
    </row>
    <row r="60" s="281" customFormat="1" customHeight="1" spans="1:2">
      <c r="A60" s="290" t="s">
        <v>123</v>
      </c>
      <c r="B60" s="291">
        <f>SUM(B61:B70)</f>
        <v>2334</v>
      </c>
    </row>
    <row r="61" s="281" customFormat="1" customHeight="1" spans="1:2">
      <c r="A61" s="290" t="s">
        <v>86</v>
      </c>
      <c r="B61" s="291">
        <v>1031</v>
      </c>
    </row>
    <row r="62" s="281" customFormat="1" customHeight="1" spans="1:2">
      <c r="A62" s="290" t="s">
        <v>87</v>
      </c>
      <c r="B62" s="291">
        <v>0</v>
      </c>
    </row>
    <row r="63" s="281" customFormat="1" customHeight="1" spans="1:2">
      <c r="A63" s="290" t="s">
        <v>88</v>
      </c>
      <c r="B63" s="291">
        <v>0</v>
      </c>
    </row>
    <row r="64" s="281" customFormat="1" customHeight="1" spans="1:2">
      <c r="A64" s="290" t="s">
        <v>124</v>
      </c>
      <c r="B64" s="291">
        <v>30</v>
      </c>
    </row>
    <row r="65" s="281" customFormat="1" customHeight="1" spans="1:2">
      <c r="A65" s="290" t="s">
        <v>125</v>
      </c>
      <c r="B65" s="291">
        <v>96</v>
      </c>
    </row>
    <row r="66" s="281" customFormat="1" customHeight="1" spans="1:2">
      <c r="A66" s="290" t="s">
        <v>126</v>
      </c>
      <c r="B66" s="291">
        <v>20</v>
      </c>
    </row>
    <row r="67" s="281" customFormat="1" customHeight="1" spans="1:2">
      <c r="A67" s="290" t="s">
        <v>127</v>
      </c>
      <c r="B67" s="291">
        <v>0</v>
      </c>
    </row>
    <row r="68" s="281" customFormat="1" customHeight="1" spans="1:2">
      <c r="A68" s="290" t="s">
        <v>128</v>
      </c>
      <c r="B68" s="291">
        <v>777</v>
      </c>
    </row>
    <row r="69" s="281" customFormat="1" customHeight="1" spans="1:2">
      <c r="A69" s="290" t="s">
        <v>95</v>
      </c>
      <c r="B69" s="291">
        <v>0</v>
      </c>
    </row>
    <row r="70" s="281" customFormat="1" customHeight="1" spans="1:2">
      <c r="A70" s="290" t="s">
        <v>129</v>
      </c>
      <c r="B70" s="291">
        <v>380</v>
      </c>
    </row>
    <row r="71" s="281" customFormat="1" customHeight="1" spans="1:2">
      <c r="A71" s="290" t="s">
        <v>130</v>
      </c>
      <c r="B71" s="291">
        <f>SUM(B72:B78)</f>
        <v>4506</v>
      </c>
    </row>
    <row r="72" s="281" customFormat="1" customHeight="1" spans="1:2">
      <c r="A72" s="290" t="s">
        <v>86</v>
      </c>
      <c r="B72" s="291">
        <v>4006</v>
      </c>
    </row>
    <row r="73" s="281" customFormat="1" customHeight="1" spans="1:2">
      <c r="A73" s="290" t="s">
        <v>87</v>
      </c>
      <c r="B73" s="291">
        <v>500</v>
      </c>
    </row>
    <row r="74" s="281" customFormat="1" customHeight="1" spans="1:2">
      <c r="A74" s="290" t="s">
        <v>88</v>
      </c>
      <c r="B74" s="291">
        <v>0</v>
      </c>
    </row>
    <row r="75" s="281" customFormat="1" customHeight="1" spans="1:2">
      <c r="A75" s="290" t="s">
        <v>127</v>
      </c>
      <c r="B75" s="291">
        <v>0</v>
      </c>
    </row>
    <row r="76" s="281" customFormat="1" customHeight="1" spans="1:2">
      <c r="A76" s="290" t="s">
        <v>131</v>
      </c>
      <c r="B76" s="291">
        <v>0</v>
      </c>
    </row>
    <row r="77" s="281" customFormat="1" customHeight="1" spans="1:2">
      <c r="A77" s="290" t="s">
        <v>95</v>
      </c>
      <c r="B77" s="291">
        <v>0</v>
      </c>
    </row>
    <row r="78" s="281" customFormat="1" customHeight="1" spans="1:2">
      <c r="A78" s="290" t="s">
        <v>132</v>
      </c>
      <c r="B78" s="291">
        <v>0</v>
      </c>
    </row>
    <row r="79" s="281" customFormat="1" customHeight="1" spans="1:2">
      <c r="A79" s="290" t="s">
        <v>133</v>
      </c>
      <c r="B79" s="291">
        <f>SUM(B80:B87)</f>
        <v>691</v>
      </c>
    </row>
    <row r="80" s="281" customFormat="1" customHeight="1" spans="1:2">
      <c r="A80" s="290" t="s">
        <v>86</v>
      </c>
      <c r="B80" s="291">
        <v>338</v>
      </c>
    </row>
    <row r="81" s="281" customFormat="1" customHeight="1" spans="1:2">
      <c r="A81" s="290" t="s">
        <v>87</v>
      </c>
      <c r="B81" s="291">
        <v>0</v>
      </c>
    </row>
    <row r="82" s="281" customFormat="1" customHeight="1" spans="1:2">
      <c r="A82" s="290" t="s">
        <v>88</v>
      </c>
      <c r="B82" s="291">
        <v>0</v>
      </c>
    </row>
    <row r="83" s="281" customFormat="1" customHeight="1" spans="1:2">
      <c r="A83" s="290" t="s">
        <v>134</v>
      </c>
      <c r="B83" s="291">
        <v>295</v>
      </c>
    </row>
    <row r="84" s="281" customFormat="1" customHeight="1" spans="1:2">
      <c r="A84" s="290" t="s">
        <v>135</v>
      </c>
      <c r="B84" s="291">
        <v>25</v>
      </c>
    </row>
    <row r="85" s="281" customFormat="1" customHeight="1" spans="1:2">
      <c r="A85" s="290" t="s">
        <v>127</v>
      </c>
      <c r="B85" s="291">
        <v>33</v>
      </c>
    </row>
    <row r="86" s="281" customFormat="1" customHeight="1" spans="1:2">
      <c r="A86" s="290" t="s">
        <v>95</v>
      </c>
      <c r="B86" s="291">
        <v>0</v>
      </c>
    </row>
    <row r="87" s="281" customFormat="1" customHeight="1" spans="1:2">
      <c r="A87" s="290" t="s">
        <v>136</v>
      </c>
      <c r="B87" s="291">
        <v>0</v>
      </c>
    </row>
    <row r="88" s="281" customFormat="1" customHeight="1" spans="1:2">
      <c r="A88" s="290" t="s">
        <v>137</v>
      </c>
      <c r="B88" s="291">
        <f>SUM(B89:B100)</f>
        <v>0</v>
      </c>
    </row>
    <row r="89" s="281" customFormat="1" customHeight="1" spans="1:2">
      <c r="A89" s="290" t="s">
        <v>86</v>
      </c>
      <c r="B89" s="291">
        <v>0</v>
      </c>
    </row>
    <row r="90" s="281" customFormat="1" customHeight="1" spans="1:2">
      <c r="A90" s="290" t="s">
        <v>87</v>
      </c>
      <c r="B90" s="291">
        <v>0</v>
      </c>
    </row>
    <row r="91" s="281" customFormat="1" customHeight="1" spans="1:2">
      <c r="A91" s="290" t="s">
        <v>88</v>
      </c>
      <c r="B91" s="291">
        <v>0</v>
      </c>
    </row>
    <row r="92" s="281" customFormat="1" customHeight="1" spans="1:2">
      <c r="A92" s="290" t="s">
        <v>138</v>
      </c>
      <c r="B92" s="291">
        <v>0</v>
      </c>
    </row>
    <row r="93" s="281" customFormat="1" customHeight="1" spans="1:2">
      <c r="A93" s="290" t="s">
        <v>139</v>
      </c>
      <c r="B93" s="291">
        <v>0</v>
      </c>
    </row>
    <row r="94" s="281" customFormat="1" customHeight="1" spans="1:2">
      <c r="A94" s="290" t="s">
        <v>127</v>
      </c>
      <c r="B94" s="291">
        <v>0</v>
      </c>
    </row>
    <row r="95" s="281" customFormat="1" customHeight="1" spans="1:2">
      <c r="A95" s="290" t="s">
        <v>140</v>
      </c>
      <c r="B95" s="291">
        <v>0</v>
      </c>
    </row>
    <row r="96" s="281" customFormat="1" customHeight="1" spans="1:2">
      <c r="A96" s="290" t="s">
        <v>141</v>
      </c>
      <c r="B96" s="291">
        <v>0</v>
      </c>
    </row>
    <row r="97" s="281" customFormat="1" customHeight="1" spans="1:2">
      <c r="A97" s="290" t="s">
        <v>142</v>
      </c>
      <c r="B97" s="291">
        <v>0</v>
      </c>
    </row>
    <row r="98" s="281" customFormat="1" customHeight="1" spans="1:2">
      <c r="A98" s="290" t="s">
        <v>143</v>
      </c>
      <c r="B98" s="291">
        <v>0</v>
      </c>
    </row>
    <row r="99" s="281" customFormat="1" customHeight="1" spans="1:2">
      <c r="A99" s="290" t="s">
        <v>95</v>
      </c>
      <c r="B99" s="291">
        <v>0</v>
      </c>
    </row>
    <row r="100" s="281" customFormat="1" customHeight="1" spans="1:2">
      <c r="A100" s="290" t="s">
        <v>144</v>
      </c>
      <c r="B100" s="291">
        <v>0</v>
      </c>
    </row>
    <row r="101" s="281" customFormat="1" customHeight="1" spans="1:2">
      <c r="A101" s="290" t="s">
        <v>145</v>
      </c>
      <c r="B101" s="291">
        <f>SUM(B102:B109)</f>
        <v>1230</v>
      </c>
    </row>
    <row r="102" s="281" customFormat="1" customHeight="1" spans="1:2">
      <c r="A102" s="290" t="s">
        <v>86</v>
      </c>
      <c r="B102" s="291">
        <v>1031</v>
      </c>
    </row>
    <row r="103" s="281" customFormat="1" customHeight="1" spans="1:2">
      <c r="A103" s="290" t="s">
        <v>87</v>
      </c>
      <c r="B103" s="291">
        <v>199</v>
      </c>
    </row>
    <row r="104" s="281" customFormat="1" customHeight="1" spans="1:2">
      <c r="A104" s="290" t="s">
        <v>88</v>
      </c>
      <c r="B104" s="291">
        <v>0</v>
      </c>
    </row>
    <row r="105" s="281" customFormat="1" customHeight="1" spans="1:2">
      <c r="A105" s="290" t="s">
        <v>146</v>
      </c>
      <c r="B105" s="291">
        <v>0</v>
      </c>
    </row>
    <row r="106" s="281" customFormat="1" customHeight="1" spans="1:2">
      <c r="A106" s="290" t="s">
        <v>147</v>
      </c>
      <c r="B106" s="291">
        <v>0</v>
      </c>
    </row>
    <row r="107" s="281" customFormat="1" customHeight="1" spans="1:2">
      <c r="A107" s="290" t="s">
        <v>148</v>
      </c>
      <c r="B107" s="291">
        <v>0</v>
      </c>
    </row>
    <row r="108" s="281" customFormat="1" customHeight="1" spans="1:2">
      <c r="A108" s="290" t="s">
        <v>95</v>
      </c>
      <c r="B108" s="291">
        <v>0</v>
      </c>
    </row>
    <row r="109" s="281" customFormat="1" customHeight="1" spans="1:2">
      <c r="A109" s="290" t="s">
        <v>149</v>
      </c>
      <c r="B109" s="291">
        <v>0</v>
      </c>
    </row>
    <row r="110" s="281" customFormat="1" customHeight="1" spans="1:2">
      <c r="A110" s="290" t="s">
        <v>150</v>
      </c>
      <c r="B110" s="291">
        <f>SUM(B111:B120)</f>
        <v>2199</v>
      </c>
    </row>
    <row r="111" s="281" customFormat="1" customHeight="1" spans="1:2">
      <c r="A111" s="290" t="s">
        <v>86</v>
      </c>
      <c r="B111" s="291">
        <v>555</v>
      </c>
    </row>
    <row r="112" s="281" customFormat="1" customHeight="1" spans="1:2">
      <c r="A112" s="290" t="s">
        <v>87</v>
      </c>
      <c r="B112" s="291">
        <v>0</v>
      </c>
    </row>
    <row r="113" s="281" customFormat="1" customHeight="1" spans="1:2">
      <c r="A113" s="290" t="s">
        <v>88</v>
      </c>
      <c r="B113" s="291">
        <v>0</v>
      </c>
    </row>
    <row r="114" s="281" customFormat="1" customHeight="1" spans="1:2">
      <c r="A114" s="290" t="s">
        <v>151</v>
      </c>
      <c r="B114" s="291">
        <v>0</v>
      </c>
    </row>
    <row r="115" s="281" customFormat="1" customHeight="1" spans="1:2">
      <c r="A115" s="290" t="s">
        <v>152</v>
      </c>
      <c r="B115" s="291">
        <v>0</v>
      </c>
    </row>
    <row r="116" s="281" customFormat="1" customHeight="1" spans="1:2">
      <c r="A116" s="290" t="s">
        <v>153</v>
      </c>
      <c r="B116" s="291">
        <v>0</v>
      </c>
    </row>
    <row r="117" s="281" customFormat="1" customHeight="1" spans="1:2">
      <c r="A117" s="290" t="s">
        <v>154</v>
      </c>
      <c r="B117" s="291">
        <v>0</v>
      </c>
    </row>
    <row r="118" s="281" customFormat="1" customHeight="1" spans="1:2">
      <c r="A118" s="290" t="s">
        <v>155</v>
      </c>
      <c r="B118" s="291">
        <v>1640</v>
      </c>
    </row>
    <row r="119" s="281" customFormat="1" customHeight="1" spans="1:2">
      <c r="A119" s="290" t="s">
        <v>95</v>
      </c>
      <c r="B119" s="291">
        <v>0</v>
      </c>
    </row>
    <row r="120" s="281" customFormat="1" customHeight="1" spans="1:2">
      <c r="A120" s="290" t="s">
        <v>156</v>
      </c>
      <c r="B120" s="291">
        <v>4</v>
      </c>
    </row>
    <row r="121" s="281" customFormat="1" customHeight="1" spans="1:2">
      <c r="A121" s="290" t="s">
        <v>157</v>
      </c>
      <c r="B121" s="291">
        <f>SUM(B122:B132)</f>
        <v>0</v>
      </c>
    </row>
    <row r="122" s="281" customFormat="1" customHeight="1" spans="1:2">
      <c r="A122" s="290" t="s">
        <v>86</v>
      </c>
      <c r="B122" s="291">
        <v>0</v>
      </c>
    </row>
    <row r="123" s="281" customFormat="1" customHeight="1" spans="1:2">
      <c r="A123" s="290" t="s">
        <v>87</v>
      </c>
      <c r="B123" s="291">
        <v>0</v>
      </c>
    </row>
    <row r="124" s="281" customFormat="1" customHeight="1" spans="1:2">
      <c r="A124" s="290" t="s">
        <v>88</v>
      </c>
      <c r="B124" s="291">
        <v>0</v>
      </c>
    </row>
    <row r="125" s="281" customFormat="1" customHeight="1" spans="1:2">
      <c r="A125" s="290" t="s">
        <v>158</v>
      </c>
      <c r="B125" s="291">
        <v>0</v>
      </c>
    </row>
    <row r="126" s="281" customFormat="1" customHeight="1" spans="1:2">
      <c r="A126" s="290" t="s">
        <v>159</v>
      </c>
      <c r="B126" s="291">
        <v>0</v>
      </c>
    </row>
    <row r="127" s="281" customFormat="1" customHeight="1" spans="1:2">
      <c r="A127" s="290" t="s">
        <v>160</v>
      </c>
      <c r="B127" s="291">
        <v>0</v>
      </c>
    </row>
    <row r="128" s="281" customFormat="1" customHeight="1" spans="1:2">
      <c r="A128" s="290" t="s">
        <v>161</v>
      </c>
      <c r="B128" s="291">
        <v>0</v>
      </c>
    </row>
    <row r="129" s="281" customFormat="1" customHeight="1" spans="1:2">
      <c r="A129" s="290" t="s">
        <v>162</v>
      </c>
      <c r="B129" s="291">
        <v>0</v>
      </c>
    </row>
    <row r="130" s="281" customFormat="1" customHeight="1" spans="1:2">
      <c r="A130" s="290" t="s">
        <v>163</v>
      </c>
      <c r="B130" s="291">
        <v>0</v>
      </c>
    </row>
    <row r="131" s="281" customFormat="1" customHeight="1" spans="1:2">
      <c r="A131" s="290" t="s">
        <v>95</v>
      </c>
      <c r="B131" s="291">
        <v>0</v>
      </c>
    </row>
    <row r="132" s="281" customFormat="1" customHeight="1" spans="1:2">
      <c r="A132" s="290" t="s">
        <v>164</v>
      </c>
      <c r="B132" s="291">
        <v>0</v>
      </c>
    </row>
    <row r="133" s="281" customFormat="1" customHeight="1" spans="1:2">
      <c r="A133" s="290" t="s">
        <v>165</v>
      </c>
      <c r="B133" s="291">
        <f>SUM(B134:B139)</f>
        <v>0</v>
      </c>
    </row>
    <row r="134" s="281" customFormat="1" customHeight="1" spans="1:2">
      <c r="A134" s="290" t="s">
        <v>86</v>
      </c>
      <c r="B134" s="292">
        <v>0</v>
      </c>
    </row>
    <row r="135" s="281" customFormat="1" customHeight="1" spans="1:2">
      <c r="A135" s="290" t="s">
        <v>87</v>
      </c>
      <c r="B135" s="291">
        <v>0</v>
      </c>
    </row>
    <row r="136" s="281" customFormat="1" customHeight="1" spans="1:2">
      <c r="A136" s="290" t="s">
        <v>88</v>
      </c>
      <c r="B136" s="291">
        <v>0</v>
      </c>
    </row>
    <row r="137" s="281" customFormat="1" customHeight="1" spans="1:2">
      <c r="A137" s="290" t="s">
        <v>166</v>
      </c>
      <c r="B137" s="291">
        <v>0</v>
      </c>
    </row>
    <row r="138" s="281" customFormat="1" customHeight="1" spans="1:2">
      <c r="A138" s="290" t="s">
        <v>95</v>
      </c>
      <c r="B138" s="291">
        <v>0</v>
      </c>
    </row>
    <row r="139" s="281" customFormat="1" customHeight="1" spans="1:2">
      <c r="A139" s="290" t="s">
        <v>167</v>
      </c>
      <c r="B139" s="291">
        <v>0</v>
      </c>
    </row>
    <row r="140" s="281" customFormat="1" customHeight="1" spans="1:2">
      <c r="A140" s="290" t="s">
        <v>168</v>
      </c>
      <c r="B140" s="291">
        <f>SUM(B141:B147)</f>
        <v>0</v>
      </c>
    </row>
    <row r="141" s="281" customFormat="1" customHeight="1" spans="1:2">
      <c r="A141" s="290" t="s">
        <v>86</v>
      </c>
      <c r="B141" s="291">
        <v>0</v>
      </c>
    </row>
    <row r="142" s="281" customFormat="1" customHeight="1" spans="1:2">
      <c r="A142" s="290" t="s">
        <v>87</v>
      </c>
      <c r="B142" s="291">
        <v>0</v>
      </c>
    </row>
    <row r="143" s="281" customFormat="1" customHeight="1" spans="1:2">
      <c r="A143" s="290" t="s">
        <v>88</v>
      </c>
      <c r="B143" s="291">
        <v>0</v>
      </c>
    </row>
    <row r="144" s="281" customFormat="1" customHeight="1" spans="1:2">
      <c r="A144" s="290" t="s">
        <v>169</v>
      </c>
      <c r="B144" s="291">
        <v>0</v>
      </c>
    </row>
    <row r="145" s="281" customFormat="1" customHeight="1" spans="1:2">
      <c r="A145" s="290" t="s">
        <v>170</v>
      </c>
      <c r="B145" s="291">
        <v>0</v>
      </c>
    </row>
    <row r="146" s="281" customFormat="1" customHeight="1" spans="1:2">
      <c r="A146" s="290" t="s">
        <v>95</v>
      </c>
      <c r="B146" s="291">
        <v>0</v>
      </c>
    </row>
    <row r="147" s="281" customFormat="1" customHeight="1" spans="1:2">
      <c r="A147" s="290" t="s">
        <v>171</v>
      </c>
      <c r="B147" s="291">
        <v>0</v>
      </c>
    </row>
    <row r="148" s="281" customFormat="1" customHeight="1" spans="1:2">
      <c r="A148" s="290" t="s">
        <v>172</v>
      </c>
      <c r="B148" s="291">
        <f>SUM(B149:B153)</f>
        <v>176</v>
      </c>
    </row>
    <row r="149" s="281" customFormat="1" customHeight="1" spans="1:2">
      <c r="A149" s="290" t="s">
        <v>86</v>
      </c>
      <c r="B149" s="291">
        <v>135</v>
      </c>
    </row>
    <row r="150" s="281" customFormat="1" customHeight="1" spans="1:2">
      <c r="A150" s="290" t="s">
        <v>87</v>
      </c>
      <c r="B150" s="291">
        <v>41</v>
      </c>
    </row>
    <row r="151" s="281" customFormat="1" customHeight="1" spans="1:2">
      <c r="A151" s="290" t="s">
        <v>88</v>
      </c>
      <c r="B151" s="291">
        <v>0</v>
      </c>
    </row>
    <row r="152" s="281" customFormat="1" customHeight="1" spans="1:2">
      <c r="A152" s="290" t="s">
        <v>173</v>
      </c>
      <c r="B152" s="291">
        <v>0</v>
      </c>
    </row>
    <row r="153" s="281" customFormat="1" customHeight="1" spans="1:2">
      <c r="A153" s="290" t="s">
        <v>174</v>
      </c>
      <c r="B153" s="291">
        <v>0</v>
      </c>
    </row>
    <row r="154" s="281" customFormat="1" customHeight="1" spans="1:2">
      <c r="A154" s="290" t="s">
        <v>175</v>
      </c>
      <c r="B154" s="291">
        <f>SUM(B155:B160)</f>
        <v>680</v>
      </c>
    </row>
    <row r="155" s="281" customFormat="1" customHeight="1" spans="1:2">
      <c r="A155" s="290" t="s">
        <v>86</v>
      </c>
      <c r="B155" s="291">
        <v>80</v>
      </c>
    </row>
    <row r="156" s="281" customFormat="1" customHeight="1" spans="1:2">
      <c r="A156" s="290" t="s">
        <v>87</v>
      </c>
      <c r="B156" s="291">
        <v>600</v>
      </c>
    </row>
    <row r="157" s="281" customFormat="1" customHeight="1" spans="1:2">
      <c r="A157" s="290" t="s">
        <v>88</v>
      </c>
      <c r="B157" s="291">
        <v>0</v>
      </c>
    </row>
    <row r="158" s="281" customFormat="1" customHeight="1" spans="1:2">
      <c r="A158" s="290" t="s">
        <v>100</v>
      </c>
      <c r="B158" s="291">
        <v>0</v>
      </c>
    </row>
    <row r="159" s="281" customFormat="1" customHeight="1" spans="1:2">
      <c r="A159" s="290" t="s">
        <v>95</v>
      </c>
      <c r="B159" s="291">
        <v>0</v>
      </c>
    </row>
    <row r="160" s="281" customFormat="1" customHeight="1" spans="1:2">
      <c r="A160" s="290" t="s">
        <v>176</v>
      </c>
      <c r="B160" s="291">
        <v>0</v>
      </c>
    </row>
    <row r="161" s="281" customFormat="1" customHeight="1" spans="1:2">
      <c r="A161" s="290" t="s">
        <v>177</v>
      </c>
      <c r="B161" s="291">
        <f>SUM(B162:B167)</f>
        <v>623</v>
      </c>
    </row>
    <row r="162" s="281" customFormat="1" customHeight="1" spans="1:2">
      <c r="A162" s="290" t="s">
        <v>86</v>
      </c>
      <c r="B162" s="292">
        <v>446</v>
      </c>
    </row>
    <row r="163" s="281" customFormat="1" customHeight="1" spans="1:2">
      <c r="A163" s="290" t="s">
        <v>87</v>
      </c>
      <c r="B163" s="292">
        <v>158</v>
      </c>
    </row>
    <row r="164" s="281" customFormat="1" customHeight="1" spans="1:2">
      <c r="A164" s="290" t="s">
        <v>88</v>
      </c>
      <c r="B164" s="292">
        <v>0</v>
      </c>
    </row>
    <row r="165" s="281" customFormat="1" customHeight="1" spans="1:2">
      <c r="A165" s="290" t="s">
        <v>178</v>
      </c>
      <c r="B165" s="291">
        <v>0</v>
      </c>
    </row>
    <row r="166" s="281" customFormat="1" customHeight="1" spans="1:2">
      <c r="A166" s="290" t="s">
        <v>95</v>
      </c>
      <c r="B166" s="293">
        <v>0</v>
      </c>
    </row>
    <row r="167" s="281" customFormat="1" customHeight="1" spans="1:2">
      <c r="A167" s="290" t="s">
        <v>179</v>
      </c>
      <c r="B167" s="293">
        <v>19</v>
      </c>
    </row>
    <row r="168" s="281" customFormat="1" customHeight="1" spans="1:2">
      <c r="A168" s="290" t="s">
        <v>180</v>
      </c>
      <c r="B168" s="293">
        <f>SUM(B169:B174)</f>
        <v>942</v>
      </c>
    </row>
    <row r="169" s="281" customFormat="1" customHeight="1" spans="1:2">
      <c r="A169" s="290" t="s">
        <v>86</v>
      </c>
      <c r="B169" s="293">
        <v>625</v>
      </c>
    </row>
    <row r="170" s="281" customFormat="1" customHeight="1" spans="1:2">
      <c r="A170" s="290" t="s">
        <v>87</v>
      </c>
      <c r="B170" s="293">
        <v>217</v>
      </c>
    </row>
    <row r="171" s="281" customFormat="1" customHeight="1" spans="1:2">
      <c r="A171" s="290" t="s">
        <v>88</v>
      </c>
      <c r="B171" s="293">
        <v>0</v>
      </c>
    </row>
    <row r="172" s="281" customFormat="1" customHeight="1" spans="1:2">
      <c r="A172" s="290" t="s">
        <v>181</v>
      </c>
      <c r="B172" s="293">
        <v>0</v>
      </c>
    </row>
    <row r="173" s="281" customFormat="1" customHeight="1" spans="1:2">
      <c r="A173" s="290" t="s">
        <v>95</v>
      </c>
      <c r="B173" s="293">
        <v>0</v>
      </c>
    </row>
    <row r="174" s="281" customFormat="1" customHeight="1" spans="1:2">
      <c r="A174" s="290" t="s">
        <v>182</v>
      </c>
      <c r="B174" s="293">
        <v>100</v>
      </c>
    </row>
    <row r="175" s="281" customFormat="1" customHeight="1" spans="1:2">
      <c r="A175" s="290" t="s">
        <v>183</v>
      </c>
      <c r="B175" s="293">
        <f>SUM(B176:B181)</f>
        <v>2188</v>
      </c>
    </row>
    <row r="176" s="281" customFormat="1" customHeight="1" spans="1:2">
      <c r="A176" s="290" t="s">
        <v>86</v>
      </c>
      <c r="B176" s="293">
        <v>532</v>
      </c>
    </row>
    <row r="177" s="281" customFormat="1" customHeight="1" spans="1:2">
      <c r="A177" s="290" t="s">
        <v>87</v>
      </c>
      <c r="B177" s="293">
        <v>1627</v>
      </c>
    </row>
    <row r="178" s="281" customFormat="1" customHeight="1" spans="1:2">
      <c r="A178" s="290" t="s">
        <v>88</v>
      </c>
      <c r="B178" s="293">
        <v>0</v>
      </c>
    </row>
    <row r="179" s="281" customFormat="1" customHeight="1" spans="1:2">
      <c r="A179" s="290" t="s">
        <v>184</v>
      </c>
      <c r="B179" s="293">
        <v>20</v>
      </c>
    </row>
    <row r="180" s="281" customFormat="1" customHeight="1" spans="1:2">
      <c r="A180" s="290" t="s">
        <v>95</v>
      </c>
      <c r="B180" s="293">
        <v>0</v>
      </c>
    </row>
    <row r="181" s="281" customFormat="1" customHeight="1" spans="1:2">
      <c r="A181" s="290" t="s">
        <v>185</v>
      </c>
      <c r="B181" s="293">
        <v>9</v>
      </c>
    </row>
    <row r="182" s="281" customFormat="1" customHeight="1" spans="1:2">
      <c r="A182" s="290" t="s">
        <v>186</v>
      </c>
      <c r="B182" s="293">
        <f>SUM(B183:B188)</f>
        <v>3480</v>
      </c>
    </row>
    <row r="183" s="281" customFormat="1" customHeight="1" spans="1:2">
      <c r="A183" s="290" t="s">
        <v>86</v>
      </c>
      <c r="B183" s="291">
        <v>375</v>
      </c>
    </row>
    <row r="184" s="281" customFormat="1" customHeight="1" spans="1:2">
      <c r="A184" s="290" t="s">
        <v>87</v>
      </c>
      <c r="B184" s="291">
        <v>0</v>
      </c>
    </row>
    <row r="185" s="281" customFormat="1" customHeight="1" spans="1:2">
      <c r="A185" s="290" t="s">
        <v>88</v>
      </c>
      <c r="B185" s="291">
        <v>0</v>
      </c>
    </row>
    <row r="186" s="281" customFormat="1" customHeight="1" spans="1:2">
      <c r="A186" s="290" t="s">
        <v>187</v>
      </c>
      <c r="B186" s="291">
        <v>0</v>
      </c>
    </row>
    <row r="187" s="281" customFormat="1" customHeight="1" spans="1:2">
      <c r="A187" s="290" t="s">
        <v>95</v>
      </c>
      <c r="B187" s="291">
        <v>0</v>
      </c>
    </row>
    <row r="188" s="281" customFormat="1" customHeight="1" spans="1:2">
      <c r="A188" s="290" t="s">
        <v>188</v>
      </c>
      <c r="B188" s="291">
        <v>3105</v>
      </c>
    </row>
    <row r="189" s="281" customFormat="1" customHeight="1" spans="1:2">
      <c r="A189" s="290" t="s">
        <v>189</v>
      </c>
      <c r="B189" s="291">
        <f>SUM(B190:B196)</f>
        <v>232</v>
      </c>
    </row>
    <row r="190" s="281" customFormat="1" customHeight="1" spans="1:2">
      <c r="A190" s="290" t="s">
        <v>86</v>
      </c>
      <c r="B190" s="291">
        <v>102</v>
      </c>
    </row>
    <row r="191" s="281" customFormat="1" customHeight="1" spans="1:2">
      <c r="A191" s="290" t="s">
        <v>87</v>
      </c>
      <c r="B191" s="291">
        <v>10</v>
      </c>
    </row>
    <row r="192" s="281" customFormat="1" customHeight="1" spans="1:2">
      <c r="A192" s="290" t="s">
        <v>88</v>
      </c>
      <c r="B192" s="291">
        <v>0</v>
      </c>
    </row>
    <row r="193" s="281" customFormat="1" customHeight="1" spans="1:2">
      <c r="A193" s="290" t="s">
        <v>190</v>
      </c>
      <c r="B193" s="291">
        <v>120</v>
      </c>
    </row>
    <row r="194" s="281" customFormat="1" customHeight="1" spans="1:2">
      <c r="A194" s="290" t="s">
        <v>191</v>
      </c>
      <c r="B194" s="291">
        <v>0</v>
      </c>
    </row>
    <row r="195" s="281" customFormat="1" customHeight="1" spans="1:2">
      <c r="A195" s="290" t="s">
        <v>95</v>
      </c>
      <c r="B195" s="291">
        <v>0</v>
      </c>
    </row>
    <row r="196" s="281" customFormat="1" customHeight="1" spans="1:2">
      <c r="A196" s="290" t="s">
        <v>192</v>
      </c>
      <c r="B196" s="291">
        <v>0</v>
      </c>
    </row>
    <row r="197" s="281" customFormat="1" customHeight="1" spans="1:2">
      <c r="A197" s="290" t="s">
        <v>193</v>
      </c>
      <c r="B197" s="291">
        <f>SUM(B198:B202)</f>
        <v>0</v>
      </c>
    </row>
    <row r="198" s="281" customFormat="1" customHeight="1" spans="1:2">
      <c r="A198" s="290" t="s">
        <v>86</v>
      </c>
      <c r="B198" s="291">
        <v>0</v>
      </c>
    </row>
    <row r="199" s="281" customFormat="1" customHeight="1" spans="1:2">
      <c r="A199" s="290" t="s">
        <v>87</v>
      </c>
      <c r="B199" s="291">
        <v>0</v>
      </c>
    </row>
    <row r="200" s="281" customFormat="1" customHeight="1" spans="1:2">
      <c r="A200" s="290" t="s">
        <v>88</v>
      </c>
      <c r="B200" s="291">
        <v>0</v>
      </c>
    </row>
    <row r="201" s="281" customFormat="1" customHeight="1" spans="1:2">
      <c r="A201" s="290" t="s">
        <v>95</v>
      </c>
      <c r="B201" s="291">
        <v>0</v>
      </c>
    </row>
    <row r="202" s="281" customFormat="1" customHeight="1" spans="1:2">
      <c r="A202" s="290" t="s">
        <v>194</v>
      </c>
      <c r="B202" s="291">
        <v>0</v>
      </c>
    </row>
    <row r="203" s="281" customFormat="1" customHeight="1" spans="1:2">
      <c r="A203" s="290" t="s">
        <v>195</v>
      </c>
      <c r="B203" s="291">
        <f>SUM(B204:B208)</f>
        <v>78</v>
      </c>
    </row>
    <row r="204" s="281" customFormat="1" customHeight="1" spans="1:2">
      <c r="A204" s="290" t="s">
        <v>86</v>
      </c>
      <c r="B204" s="291">
        <v>73</v>
      </c>
    </row>
    <row r="205" s="281" customFormat="1" customHeight="1" spans="1:2">
      <c r="A205" s="290" t="s">
        <v>87</v>
      </c>
      <c r="B205" s="291">
        <v>5</v>
      </c>
    </row>
    <row r="206" s="281" customFormat="1" customHeight="1" spans="1:2">
      <c r="A206" s="290" t="s">
        <v>88</v>
      </c>
      <c r="B206" s="291">
        <v>0</v>
      </c>
    </row>
    <row r="207" s="281" customFormat="1" customHeight="1" spans="1:2">
      <c r="A207" s="290" t="s">
        <v>95</v>
      </c>
      <c r="B207" s="291">
        <v>0</v>
      </c>
    </row>
    <row r="208" s="281" customFormat="1" customHeight="1" spans="1:2">
      <c r="A208" s="290" t="s">
        <v>196</v>
      </c>
      <c r="B208" s="291">
        <v>0</v>
      </c>
    </row>
    <row r="209" s="281" customFormat="1" customHeight="1" spans="1:2">
      <c r="A209" s="290" t="s">
        <v>197</v>
      </c>
      <c r="B209" s="291">
        <f>SUM(B210:B215)</f>
        <v>114</v>
      </c>
    </row>
    <row r="210" s="281" customFormat="1" customHeight="1" spans="1:2">
      <c r="A210" s="290" t="s">
        <v>86</v>
      </c>
      <c r="B210" s="291">
        <v>93</v>
      </c>
    </row>
    <row r="211" s="281" customFormat="1" customHeight="1" spans="1:2">
      <c r="A211" s="290" t="s">
        <v>87</v>
      </c>
      <c r="B211" s="291">
        <v>21</v>
      </c>
    </row>
    <row r="212" s="281" customFormat="1" customHeight="1" spans="1:2">
      <c r="A212" s="290" t="s">
        <v>88</v>
      </c>
      <c r="B212" s="291">
        <v>0</v>
      </c>
    </row>
    <row r="213" s="281" customFormat="1" customHeight="1" spans="1:2">
      <c r="A213" s="290" t="s">
        <v>198</v>
      </c>
      <c r="B213" s="291">
        <v>0</v>
      </c>
    </row>
    <row r="214" s="281" customFormat="1" customHeight="1" spans="1:2">
      <c r="A214" s="290" t="s">
        <v>95</v>
      </c>
      <c r="B214" s="291">
        <v>0</v>
      </c>
    </row>
    <row r="215" s="281" customFormat="1" customHeight="1" spans="1:2">
      <c r="A215" s="290" t="s">
        <v>199</v>
      </c>
      <c r="B215" s="291">
        <v>0</v>
      </c>
    </row>
    <row r="216" s="281" customFormat="1" customHeight="1" spans="1:2">
      <c r="A216" s="290" t="s">
        <v>200</v>
      </c>
      <c r="B216" s="291">
        <f>SUM(B217:B230)</f>
        <v>3810</v>
      </c>
    </row>
    <row r="217" s="281" customFormat="1" customHeight="1" spans="1:2">
      <c r="A217" s="290" t="s">
        <v>86</v>
      </c>
      <c r="B217" s="291">
        <v>2296</v>
      </c>
    </row>
    <row r="218" s="281" customFormat="1" customHeight="1" spans="1:2">
      <c r="A218" s="290" t="s">
        <v>87</v>
      </c>
      <c r="B218" s="291">
        <v>0</v>
      </c>
    </row>
    <row r="219" s="281" customFormat="1" customHeight="1" spans="1:2">
      <c r="A219" s="290" t="s">
        <v>88</v>
      </c>
      <c r="B219" s="291">
        <v>0</v>
      </c>
    </row>
    <row r="220" s="281" customFormat="1" customHeight="1" spans="1:2">
      <c r="A220" s="290" t="s">
        <v>201</v>
      </c>
      <c r="B220" s="291">
        <v>184</v>
      </c>
    </row>
    <row r="221" s="281" customFormat="1" customHeight="1" spans="1:2">
      <c r="A221" s="290" t="s">
        <v>202</v>
      </c>
      <c r="B221" s="291">
        <v>530</v>
      </c>
    </row>
    <row r="222" s="281" customFormat="1" customHeight="1" spans="1:2">
      <c r="A222" s="290" t="s">
        <v>127</v>
      </c>
      <c r="B222" s="291">
        <v>100</v>
      </c>
    </row>
    <row r="223" s="281" customFormat="1" customHeight="1" spans="1:2">
      <c r="A223" s="290" t="s">
        <v>203</v>
      </c>
      <c r="B223" s="291">
        <v>0</v>
      </c>
    </row>
    <row r="224" s="281" customFormat="1" customHeight="1" spans="1:2">
      <c r="A224" s="290" t="s">
        <v>204</v>
      </c>
      <c r="B224" s="291">
        <v>0</v>
      </c>
    </row>
    <row r="225" s="281" customFormat="1" customHeight="1" spans="1:2">
      <c r="A225" s="290" t="s">
        <v>205</v>
      </c>
      <c r="B225" s="291">
        <v>0</v>
      </c>
    </row>
    <row r="226" s="281" customFormat="1" customHeight="1" spans="1:2">
      <c r="A226" s="290" t="s">
        <v>206</v>
      </c>
      <c r="B226" s="291">
        <v>0</v>
      </c>
    </row>
    <row r="227" s="281" customFormat="1" customHeight="1" spans="1:2">
      <c r="A227" s="290" t="s">
        <v>207</v>
      </c>
      <c r="B227" s="291">
        <v>0</v>
      </c>
    </row>
    <row r="228" s="281" customFormat="1" customHeight="1" spans="1:2">
      <c r="A228" s="290" t="s">
        <v>208</v>
      </c>
      <c r="B228" s="291">
        <v>0</v>
      </c>
    </row>
    <row r="229" s="281" customFormat="1" customHeight="1" spans="1:2">
      <c r="A229" s="290" t="s">
        <v>95</v>
      </c>
      <c r="B229" s="291">
        <v>0</v>
      </c>
    </row>
    <row r="230" s="281" customFormat="1" customHeight="1" spans="1:2">
      <c r="A230" s="290" t="s">
        <v>209</v>
      </c>
      <c r="B230" s="291">
        <v>700</v>
      </c>
    </row>
    <row r="231" s="281" customFormat="1" customHeight="1" spans="1:2">
      <c r="A231" s="290" t="s">
        <v>210</v>
      </c>
      <c r="B231" s="291">
        <f>SUM(B232:B233)</f>
        <v>2161</v>
      </c>
    </row>
    <row r="232" s="281" customFormat="1" customHeight="1" spans="1:2">
      <c r="A232" s="290" t="s">
        <v>211</v>
      </c>
      <c r="B232" s="291">
        <v>0</v>
      </c>
    </row>
    <row r="233" s="281" customFormat="1" customHeight="1" spans="1:2">
      <c r="A233" s="290" t="s">
        <v>212</v>
      </c>
      <c r="B233" s="291">
        <v>2161</v>
      </c>
    </row>
    <row r="234" s="281" customFormat="1" customHeight="1" spans="1:2">
      <c r="A234" s="290" t="s">
        <v>213</v>
      </c>
      <c r="B234" s="291">
        <f>SUM(B235:B237)</f>
        <v>0</v>
      </c>
    </row>
    <row r="235" s="281" customFormat="1" customHeight="1" spans="1:2">
      <c r="A235" s="290" t="s">
        <v>214</v>
      </c>
      <c r="B235" s="291">
        <v>0</v>
      </c>
    </row>
    <row r="236" s="281" customFormat="1" customHeight="1" spans="1:2">
      <c r="A236" s="290" t="s">
        <v>215</v>
      </c>
      <c r="B236" s="291"/>
    </row>
    <row r="237" s="281" customFormat="1" customHeight="1" spans="1:2">
      <c r="A237" s="290" t="s">
        <v>216</v>
      </c>
      <c r="B237" s="291">
        <v>0</v>
      </c>
    </row>
    <row r="238" s="281" customFormat="1" customHeight="1" spans="1:2">
      <c r="A238" s="290" t="s">
        <v>217</v>
      </c>
      <c r="B238" s="291">
        <f>SUM(B239,B249)</f>
        <v>0</v>
      </c>
    </row>
    <row r="239" s="281" customFormat="1" customHeight="1" spans="1:2">
      <c r="A239" s="290" t="s">
        <v>218</v>
      </c>
      <c r="B239" s="291">
        <f>SUM(B240:B248)</f>
        <v>0</v>
      </c>
    </row>
    <row r="240" s="281" customFormat="1" customHeight="1" spans="1:2">
      <c r="A240" s="290" t="s">
        <v>219</v>
      </c>
      <c r="B240" s="291">
        <v>0</v>
      </c>
    </row>
    <row r="241" s="281" customFormat="1" customHeight="1" spans="1:2">
      <c r="A241" s="290" t="s">
        <v>220</v>
      </c>
      <c r="B241" s="291">
        <v>0</v>
      </c>
    </row>
    <row r="242" s="281" customFormat="1" customHeight="1" spans="1:2">
      <c r="A242" s="290" t="s">
        <v>221</v>
      </c>
      <c r="B242" s="291">
        <v>0</v>
      </c>
    </row>
    <row r="243" s="281" customFormat="1" customHeight="1" spans="1:2">
      <c r="A243" s="290" t="s">
        <v>222</v>
      </c>
      <c r="B243" s="291">
        <v>0</v>
      </c>
    </row>
    <row r="244" s="281" customFormat="1" customHeight="1" spans="1:2">
      <c r="A244" s="290" t="s">
        <v>223</v>
      </c>
      <c r="B244" s="291">
        <v>0</v>
      </c>
    </row>
    <row r="245" s="281" customFormat="1" customHeight="1" spans="1:2">
      <c r="A245" s="290" t="s">
        <v>224</v>
      </c>
      <c r="B245" s="291">
        <v>0</v>
      </c>
    </row>
    <row r="246" s="281" customFormat="1" customHeight="1" spans="1:2">
      <c r="A246" s="290" t="s">
        <v>225</v>
      </c>
      <c r="B246" s="291">
        <v>0</v>
      </c>
    </row>
    <row r="247" s="281" customFormat="1" customHeight="1" spans="1:2">
      <c r="A247" s="290" t="s">
        <v>226</v>
      </c>
      <c r="B247" s="291">
        <v>0</v>
      </c>
    </row>
    <row r="248" s="281" customFormat="1" customHeight="1" spans="1:2">
      <c r="A248" s="290" t="s">
        <v>227</v>
      </c>
      <c r="B248" s="291">
        <v>0</v>
      </c>
    </row>
    <row r="249" s="281" customFormat="1" customHeight="1" spans="1:2">
      <c r="A249" s="290" t="s">
        <v>228</v>
      </c>
      <c r="B249" s="291">
        <v>0</v>
      </c>
    </row>
    <row r="250" s="281" customFormat="1" customHeight="1" spans="1:2">
      <c r="A250" s="290" t="s">
        <v>229</v>
      </c>
      <c r="B250" s="291">
        <f>SUM(B251,B254,B265,B272,B280,B289,B303,B313,B323,B331,B337)</f>
        <v>6523</v>
      </c>
    </row>
    <row r="251" s="281" customFormat="1" customHeight="1" spans="1:2">
      <c r="A251" s="290" t="s">
        <v>230</v>
      </c>
      <c r="B251" s="291">
        <f>SUM(B252:B253)</f>
        <v>0</v>
      </c>
    </row>
    <row r="252" s="281" customFormat="1" customHeight="1" spans="1:2">
      <c r="A252" s="290" t="s">
        <v>231</v>
      </c>
      <c r="B252" s="291">
        <v>0</v>
      </c>
    </row>
    <row r="253" s="281" customFormat="1" customHeight="1" spans="1:2">
      <c r="A253" s="290" t="s">
        <v>232</v>
      </c>
      <c r="B253" s="291">
        <v>0</v>
      </c>
    </row>
    <row r="254" s="281" customFormat="1" customHeight="1" spans="1:2">
      <c r="A254" s="290" t="s">
        <v>233</v>
      </c>
      <c r="B254" s="291">
        <f>SUM(B255:B264)</f>
        <v>2241</v>
      </c>
    </row>
    <row r="255" s="281" customFormat="1" customHeight="1" spans="1:2">
      <c r="A255" s="290" t="s">
        <v>86</v>
      </c>
      <c r="B255" s="291">
        <v>0</v>
      </c>
    </row>
    <row r="256" s="281" customFormat="1" customHeight="1" spans="1:2">
      <c r="A256" s="290" t="s">
        <v>87</v>
      </c>
      <c r="B256" s="291">
        <v>982</v>
      </c>
    </row>
    <row r="257" s="281" customFormat="1" customHeight="1" spans="1:2">
      <c r="A257" s="290" t="s">
        <v>88</v>
      </c>
      <c r="B257" s="291">
        <v>0</v>
      </c>
    </row>
    <row r="258" s="281" customFormat="1" customHeight="1" spans="1:2">
      <c r="A258" s="290" t="s">
        <v>127</v>
      </c>
      <c r="B258" s="291">
        <v>0</v>
      </c>
    </row>
    <row r="259" s="281" customFormat="1" customHeight="1" spans="1:2">
      <c r="A259" s="290" t="s">
        <v>234</v>
      </c>
      <c r="B259" s="291">
        <v>30</v>
      </c>
    </row>
    <row r="260" s="281" customFormat="1" customHeight="1" spans="1:2">
      <c r="A260" s="290" t="s">
        <v>235</v>
      </c>
      <c r="B260" s="291">
        <v>0</v>
      </c>
    </row>
    <row r="261" s="281" customFormat="1" customHeight="1" spans="1:2">
      <c r="A261" s="290" t="s">
        <v>236</v>
      </c>
      <c r="B261" s="291">
        <v>0</v>
      </c>
    </row>
    <row r="262" s="281" customFormat="1" customHeight="1" spans="1:2">
      <c r="A262" s="290" t="s">
        <v>237</v>
      </c>
      <c r="B262" s="291">
        <v>0</v>
      </c>
    </row>
    <row r="263" s="281" customFormat="1" customHeight="1" spans="1:2">
      <c r="A263" s="290" t="s">
        <v>95</v>
      </c>
      <c r="B263" s="291">
        <v>0</v>
      </c>
    </row>
    <row r="264" s="281" customFormat="1" customHeight="1" spans="1:2">
      <c r="A264" s="290" t="s">
        <v>238</v>
      </c>
      <c r="B264" s="291">
        <v>1229</v>
      </c>
    </row>
    <row r="265" s="281" customFormat="1" customHeight="1" spans="1:2">
      <c r="A265" s="290" t="s">
        <v>239</v>
      </c>
      <c r="B265" s="291">
        <f>SUM(B266:B271)</f>
        <v>0</v>
      </c>
    </row>
    <row r="266" s="281" customFormat="1" customHeight="1" spans="1:2">
      <c r="A266" s="290" t="s">
        <v>86</v>
      </c>
      <c r="B266" s="291">
        <v>0</v>
      </c>
    </row>
    <row r="267" s="281" customFormat="1" customHeight="1" spans="1:2">
      <c r="A267" s="290" t="s">
        <v>87</v>
      </c>
      <c r="B267" s="291">
        <v>0</v>
      </c>
    </row>
    <row r="268" s="281" customFormat="1" customHeight="1" spans="1:2">
      <c r="A268" s="290" t="s">
        <v>88</v>
      </c>
      <c r="B268" s="291">
        <v>0</v>
      </c>
    </row>
    <row r="269" s="281" customFormat="1" customHeight="1" spans="1:2">
      <c r="A269" s="290" t="s">
        <v>240</v>
      </c>
      <c r="B269" s="291">
        <v>0</v>
      </c>
    </row>
    <row r="270" s="281" customFormat="1" customHeight="1" spans="1:2">
      <c r="A270" s="290" t="s">
        <v>95</v>
      </c>
      <c r="B270" s="291">
        <v>0</v>
      </c>
    </row>
    <row r="271" s="281" customFormat="1" customHeight="1" spans="1:2">
      <c r="A271" s="290" t="s">
        <v>241</v>
      </c>
      <c r="B271" s="291">
        <v>0</v>
      </c>
    </row>
    <row r="272" s="281" customFormat="1" customHeight="1" spans="1:2">
      <c r="A272" s="290" t="s">
        <v>242</v>
      </c>
      <c r="B272" s="291">
        <f>SUM(B273:B279)</f>
        <v>1234</v>
      </c>
    </row>
    <row r="273" s="281" customFormat="1" customHeight="1" spans="1:2">
      <c r="A273" s="290" t="s">
        <v>86</v>
      </c>
      <c r="B273" s="291">
        <v>1218</v>
      </c>
    </row>
    <row r="274" s="281" customFormat="1" customHeight="1" spans="1:2">
      <c r="A274" s="290" t="s">
        <v>87</v>
      </c>
      <c r="B274" s="291">
        <v>16</v>
      </c>
    </row>
    <row r="275" s="281" customFormat="1" customHeight="1" spans="1:2">
      <c r="A275" s="290" t="s">
        <v>88</v>
      </c>
      <c r="B275" s="291">
        <v>0</v>
      </c>
    </row>
    <row r="276" s="281" customFormat="1" customHeight="1" spans="1:2">
      <c r="A276" s="290" t="s">
        <v>243</v>
      </c>
      <c r="B276" s="291">
        <v>0</v>
      </c>
    </row>
    <row r="277" s="281" customFormat="1" customHeight="1" spans="1:2">
      <c r="A277" s="290" t="s">
        <v>244</v>
      </c>
      <c r="B277" s="291">
        <v>0</v>
      </c>
    </row>
    <row r="278" s="281" customFormat="1" customHeight="1" spans="1:2">
      <c r="A278" s="290" t="s">
        <v>95</v>
      </c>
      <c r="B278" s="291">
        <v>0</v>
      </c>
    </row>
    <row r="279" s="281" customFormat="1" customHeight="1" spans="1:2">
      <c r="A279" s="290" t="s">
        <v>245</v>
      </c>
      <c r="B279" s="291">
        <v>0</v>
      </c>
    </row>
    <row r="280" s="281" customFormat="1" customHeight="1" spans="1:2">
      <c r="A280" s="290" t="s">
        <v>246</v>
      </c>
      <c r="B280" s="291">
        <f>SUM(B281:B288)</f>
        <v>1871</v>
      </c>
    </row>
    <row r="281" s="281" customFormat="1" customHeight="1" spans="1:2">
      <c r="A281" s="290" t="s">
        <v>86</v>
      </c>
      <c r="B281" s="291">
        <v>1795</v>
      </c>
    </row>
    <row r="282" s="281" customFormat="1" customHeight="1" spans="1:2">
      <c r="A282" s="290" t="s">
        <v>87</v>
      </c>
      <c r="B282" s="291">
        <v>76</v>
      </c>
    </row>
    <row r="283" s="281" customFormat="1" customHeight="1" spans="1:2">
      <c r="A283" s="290" t="s">
        <v>88</v>
      </c>
      <c r="B283" s="291">
        <v>0</v>
      </c>
    </row>
    <row r="284" s="281" customFormat="1" customHeight="1" spans="1:2">
      <c r="A284" s="290" t="s">
        <v>247</v>
      </c>
      <c r="B284" s="291">
        <v>0</v>
      </c>
    </row>
    <row r="285" s="281" customFormat="1" customHeight="1" spans="1:2">
      <c r="A285" s="290" t="s">
        <v>248</v>
      </c>
      <c r="B285" s="291">
        <v>0</v>
      </c>
    </row>
    <row r="286" s="281" customFormat="1" customHeight="1" spans="1:2">
      <c r="A286" s="290" t="s">
        <v>249</v>
      </c>
      <c r="B286" s="291">
        <v>0</v>
      </c>
    </row>
    <row r="287" s="281" customFormat="1" customHeight="1" spans="1:2">
      <c r="A287" s="290" t="s">
        <v>95</v>
      </c>
      <c r="B287" s="291">
        <v>0</v>
      </c>
    </row>
    <row r="288" s="281" customFormat="1" customHeight="1" spans="1:2">
      <c r="A288" s="290" t="s">
        <v>250</v>
      </c>
      <c r="B288" s="291">
        <v>0</v>
      </c>
    </row>
    <row r="289" s="281" customFormat="1" customHeight="1" spans="1:2">
      <c r="A289" s="290" t="s">
        <v>251</v>
      </c>
      <c r="B289" s="291">
        <f>SUM(B290:B302)</f>
        <v>932</v>
      </c>
    </row>
    <row r="290" s="281" customFormat="1" customHeight="1" spans="1:2">
      <c r="A290" s="290" t="s">
        <v>86</v>
      </c>
      <c r="B290" s="291">
        <v>692</v>
      </c>
    </row>
    <row r="291" s="281" customFormat="1" customHeight="1" spans="1:2">
      <c r="A291" s="290" t="s">
        <v>87</v>
      </c>
      <c r="B291" s="291">
        <v>37</v>
      </c>
    </row>
    <row r="292" s="281" customFormat="1" customHeight="1" spans="1:2">
      <c r="A292" s="290" t="s">
        <v>88</v>
      </c>
      <c r="B292" s="291">
        <v>0</v>
      </c>
    </row>
    <row r="293" s="281" customFormat="1" customHeight="1" spans="1:2">
      <c r="A293" s="290" t="s">
        <v>252</v>
      </c>
      <c r="B293" s="291">
        <v>161</v>
      </c>
    </row>
    <row r="294" s="281" customFormat="1" customHeight="1" spans="1:2">
      <c r="A294" s="290" t="s">
        <v>253</v>
      </c>
      <c r="B294" s="291">
        <v>32</v>
      </c>
    </row>
    <row r="295" s="281" customFormat="1" customHeight="1" spans="1:2">
      <c r="A295" s="290" t="s">
        <v>254</v>
      </c>
      <c r="B295" s="291">
        <v>0</v>
      </c>
    </row>
    <row r="296" s="281" customFormat="1" customHeight="1" spans="1:2">
      <c r="A296" s="290" t="s">
        <v>255</v>
      </c>
      <c r="B296" s="291">
        <v>10</v>
      </c>
    </row>
    <row r="297" s="281" customFormat="1" customHeight="1" spans="1:2">
      <c r="A297" s="290" t="s">
        <v>256</v>
      </c>
      <c r="B297" s="291">
        <v>0</v>
      </c>
    </row>
    <row r="298" s="281" customFormat="1" customHeight="1" spans="1:2">
      <c r="A298" s="290" t="s">
        <v>257</v>
      </c>
      <c r="B298" s="291">
        <v>0</v>
      </c>
    </row>
    <row r="299" s="281" customFormat="1" customHeight="1" spans="1:2">
      <c r="A299" s="290" t="s">
        <v>258</v>
      </c>
      <c r="B299" s="291">
        <v>0</v>
      </c>
    </row>
    <row r="300" s="281" customFormat="1" customHeight="1" spans="1:2">
      <c r="A300" s="290" t="s">
        <v>127</v>
      </c>
      <c r="B300" s="291">
        <v>0</v>
      </c>
    </row>
    <row r="301" s="281" customFormat="1" customHeight="1" spans="1:2">
      <c r="A301" s="290" t="s">
        <v>95</v>
      </c>
      <c r="B301" s="291">
        <v>0</v>
      </c>
    </row>
    <row r="302" s="281" customFormat="1" customHeight="1" spans="1:2">
      <c r="A302" s="290" t="s">
        <v>259</v>
      </c>
      <c r="B302" s="291">
        <v>0</v>
      </c>
    </row>
    <row r="303" s="281" customFormat="1" customHeight="1" spans="1:2">
      <c r="A303" s="290" t="s">
        <v>260</v>
      </c>
      <c r="B303" s="291">
        <f>SUM(B304:B312)</f>
        <v>0</v>
      </c>
    </row>
    <row r="304" s="281" customFormat="1" customHeight="1" spans="1:2">
      <c r="A304" s="290" t="s">
        <v>86</v>
      </c>
      <c r="B304" s="291">
        <v>0</v>
      </c>
    </row>
    <row r="305" s="281" customFormat="1" customHeight="1" spans="1:2">
      <c r="A305" s="290" t="s">
        <v>87</v>
      </c>
      <c r="B305" s="291">
        <v>0</v>
      </c>
    </row>
    <row r="306" s="281" customFormat="1" customHeight="1" spans="1:2">
      <c r="A306" s="290" t="s">
        <v>88</v>
      </c>
      <c r="B306" s="291">
        <v>0</v>
      </c>
    </row>
    <row r="307" s="281" customFormat="1" customHeight="1" spans="1:2">
      <c r="A307" s="290" t="s">
        <v>261</v>
      </c>
      <c r="B307" s="291">
        <v>0</v>
      </c>
    </row>
    <row r="308" s="281" customFormat="1" customHeight="1" spans="1:2">
      <c r="A308" s="290" t="s">
        <v>262</v>
      </c>
      <c r="B308" s="291">
        <v>0</v>
      </c>
    </row>
    <row r="309" s="281" customFormat="1" customHeight="1" spans="1:2">
      <c r="A309" s="290" t="s">
        <v>263</v>
      </c>
      <c r="B309" s="291">
        <v>0</v>
      </c>
    </row>
    <row r="310" s="281" customFormat="1" customHeight="1" spans="1:2">
      <c r="A310" s="290" t="s">
        <v>127</v>
      </c>
      <c r="B310" s="291">
        <v>0</v>
      </c>
    </row>
    <row r="311" s="281" customFormat="1" customHeight="1" spans="1:2">
      <c r="A311" s="290" t="s">
        <v>95</v>
      </c>
      <c r="B311" s="291">
        <v>0</v>
      </c>
    </row>
    <row r="312" s="281" customFormat="1" customHeight="1" spans="1:2">
      <c r="A312" s="290" t="s">
        <v>264</v>
      </c>
      <c r="B312" s="291">
        <v>0</v>
      </c>
    </row>
    <row r="313" s="281" customFormat="1" customHeight="1" spans="1:2">
      <c r="A313" s="290" t="s">
        <v>265</v>
      </c>
      <c r="B313" s="291">
        <f>SUM(B314:B322)</f>
        <v>0</v>
      </c>
    </row>
    <row r="314" s="281" customFormat="1" customHeight="1" spans="1:2">
      <c r="A314" s="290" t="s">
        <v>86</v>
      </c>
      <c r="B314" s="291">
        <v>0</v>
      </c>
    </row>
    <row r="315" s="281" customFormat="1" customHeight="1" spans="1:2">
      <c r="A315" s="290" t="s">
        <v>87</v>
      </c>
      <c r="B315" s="291">
        <v>0</v>
      </c>
    </row>
    <row r="316" s="281" customFormat="1" customHeight="1" spans="1:2">
      <c r="A316" s="290" t="s">
        <v>88</v>
      </c>
      <c r="B316" s="291">
        <v>0</v>
      </c>
    </row>
    <row r="317" s="281" customFormat="1" customHeight="1" spans="1:2">
      <c r="A317" s="290" t="s">
        <v>266</v>
      </c>
      <c r="B317" s="291">
        <v>0</v>
      </c>
    </row>
    <row r="318" s="281" customFormat="1" customHeight="1" spans="1:2">
      <c r="A318" s="290" t="s">
        <v>267</v>
      </c>
      <c r="B318" s="291">
        <v>0</v>
      </c>
    </row>
    <row r="319" s="281" customFormat="1" customHeight="1" spans="1:2">
      <c r="A319" s="290" t="s">
        <v>268</v>
      </c>
      <c r="B319" s="291">
        <v>0</v>
      </c>
    </row>
    <row r="320" s="281" customFormat="1" customHeight="1" spans="1:2">
      <c r="A320" s="290" t="s">
        <v>127</v>
      </c>
      <c r="B320" s="291">
        <v>0</v>
      </c>
    </row>
    <row r="321" s="281" customFormat="1" customHeight="1" spans="1:2">
      <c r="A321" s="290" t="s">
        <v>95</v>
      </c>
      <c r="B321" s="291">
        <v>0</v>
      </c>
    </row>
    <row r="322" s="281" customFormat="1" customHeight="1" spans="1:2">
      <c r="A322" s="290" t="s">
        <v>269</v>
      </c>
      <c r="B322" s="291">
        <v>0</v>
      </c>
    </row>
    <row r="323" s="281" customFormat="1" customHeight="1" spans="1:2">
      <c r="A323" s="290" t="s">
        <v>270</v>
      </c>
      <c r="B323" s="291">
        <f>SUM(B324:B330)</f>
        <v>0</v>
      </c>
    </row>
    <row r="324" s="281" customFormat="1" customHeight="1" spans="1:2">
      <c r="A324" s="290" t="s">
        <v>86</v>
      </c>
      <c r="B324" s="291">
        <v>0</v>
      </c>
    </row>
    <row r="325" s="281" customFormat="1" customHeight="1" spans="1:2">
      <c r="A325" s="290" t="s">
        <v>87</v>
      </c>
      <c r="B325" s="291">
        <v>0</v>
      </c>
    </row>
    <row r="326" s="281" customFormat="1" customHeight="1" spans="1:2">
      <c r="A326" s="290" t="s">
        <v>88</v>
      </c>
      <c r="B326" s="291">
        <v>0</v>
      </c>
    </row>
    <row r="327" s="281" customFormat="1" customHeight="1" spans="1:2">
      <c r="A327" s="290" t="s">
        <v>271</v>
      </c>
      <c r="B327" s="291">
        <v>0</v>
      </c>
    </row>
    <row r="328" s="281" customFormat="1" customHeight="1" spans="1:2">
      <c r="A328" s="290" t="s">
        <v>272</v>
      </c>
      <c r="B328" s="291">
        <v>0</v>
      </c>
    </row>
    <row r="329" s="281" customFormat="1" customHeight="1" spans="1:2">
      <c r="A329" s="290" t="s">
        <v>95</v>
      </c>
      <c r="B329" s="291">
        <v>0</v>
      </c>
    </row>
    <row r="330" s="281" customFormat="1" customHeight="1" spans="1:2">
      <c r="A330" s="290" t="s">
        <v>273</v>
      </c>
      <c r="B330" s="291">
        <v>0</v>
      </c>
    </row>
    <row r="331" s="281" customFormat="1" customHeight="1" spans="1:2">
      <c r="A331" s="290" t="s">
        <v>274</v>
      </c>
      <c r="B331" s="291">
        <f>SUM(B332:B336)</f>
        <v>0</v>
      </c>
    </row>
    <row r="332" s="281" customFormat="1" customHeight="1" spans="1:2">
      <c r="A332" s="290" t="s">
        <v>86</v>
      </c>
      <c r="B332" s="291">
        <v>0</v>
      </c>
    </row>
    <row r="333" s="281" customFormat="1" customHeight="1" spans="1:2">
      <c r="A333" s="290" t="s">
        <v>87</v>
      </c>
      <c r="B333" s="291">
        <v>0</v>
      </c>
    </row>
    <row r="334" s="281" customFormat="1" customHeight="1" spans="1:2">
      <c r="A334" s="290" t="s">
        <v>127</v>
      </c>
      <c r="B334" s="291">
        <v>0</v>
      </c>
    </row>
    <row r="335" s="281" customFormat="1" customHeight="1" spans="1:2">
      <c r="A335" s="290" t="s">
        <v>275</v>
      </c>
      <c r="B335" s="291">
        <v>0</v>
      </c>
    </row>
    <row r="336" s="281" customFormat="1" customHeight="1" spans="1:2">
      <c r="A336" s="290" t="s">
        <v>276</v>
      </c>
      <c r="B336" s="291">
        <v>0</v>
      </c>
    </row>
    <row r="337" s="281" customFormat="1" customHeight="1" spans="1:2">
      <c r="A337" s="290" t="s">
        <v>277</v>
      </c>
      <c r="B337" s="291">
        <f>SUM(B338:B339)</f>
        <v>245</v>
      </c>
    </row>
    <row r="338" s="281" customFormat="1" customHeight="1" spans="1:2">
      <c r="A338" s="290" t="s">
        <v>278</v>
      </c>
      <c r="B338" s="291">
        <v>0</v>
      </c>
    </row>
    <row r="339" s="281" customFormat="1" customHeight="1" spans="1:2">
      <c r="A339" s="290" t="s">
        <v>279</v>
      </c>
      <c r="B339" s="291">
        <v>245</v>
      </c>
    </row>
    <row r="340" s="281" customFormat="1" customHeight="1" spans="1:2">
      <c r="A340" s="290" t="s">
        <v>280</v>
      </c>
      <c r="B340" s="291">
        <f>SUM(B341,B346,B353,B359,B365,B369,B373,B377,B383,B390)</f>
        <v>122252</v>
      </c>
    </row>
    <row r="341" s="281" customFormat="1" customHeight="1" spans="1:2">
      <c r="A341" s="290" t="s">
        <v>281</v>
      </c>
      <c r="B341" s="291">
        <f>SUM(B342:B345)</f>
        <v>1979</v>
      </c>
    </row>
    <row r="342" s="281" customFormat="1" customHeight="1" spans="1:2">
      <c r="A342" s="290" t="s">
        <v>86</v>
      </c>
      <c r="B342" s="291">
        <v>1979</v>
      </c>
    </row>
    <row r="343" s="281" customFormat="1" customHeight="1" spans="1:2">
      <c r="A343" s="290" t="s">
        <v>87</v>
      </c>
      <c r="B343" s="291">
        <v>0</v>
      </c>
    </row>
    <row r="344" s="281" customFormat="1" customHeight="1" spans="1:2">
      <c r="A344" s="290" t="s">
        <v>88</v>
      </c>
      <c r="B344" s="291">
        <v>0</v>
      </c>
    </row>
    <row r="345" s="281" customFormat="1" customHeight="1" spans="1:2">
      <c r="A345" s="290" t="s">
        <v>282</v>
      </c>
      <c r="B345" s="291">
        <v>0</v>
      </c>
    </row>
    <row r="346" s="281" customFormat="1" customHeight="1" spans="1:2">
      <c r="A346" s="290" t="s">
        <v>283</v>
      </c>
      <c r="B346" s="291">
        <f>SUM(B347:B352)</f>
        <v>113332</v>
      </c>
    </row>
    <row r="347" s="281" customFormat="1" customHeight="1" spans="1:2">
      <c r="A347" s="290" t="s">
        <v>284</v>
      </c>
      <c r="B347" s="291">
        <v>5952</v>
      </c>
    </row>
    <row r="348" s="281" customFormat="1" customHeight="1" spans="1:2">
      <c r="A348" s="290" t="s">
        <v>285</v>
      </c>
      <c r="B348" s="291">
        <v>59335</v>
      </c>
    </row>
    <row r="349" s="281" customFormat="1" customHeight="1" spans="1:2">
      <c r="A349" s="290" t="s">
        <v>286</v>
      </c>
      <c r="B349" s="291">
        <v>42741</v>
      </c>
    </row>
    <row r="350" s="281" customFormat="1" customHeight="1" spans="1:2">
      <c r="A350" s="290" t="s">
        <v>287</v>
      </c>
      <c r="B350" s="291">
        <v>43</v>
      </c>
    </row>
    <row r="351" s="281" customFormat="1" customHeight="1" spans="1:2">
      <c r="A351" s="290" t="s">
        <v>288</v>
      </c>
      <c r="B351" s="291">
        <v>0</v>
      </c>
    </row>
    <row r="352" s="281" customFormat="1" customHeight="1" spans="1:2">
      <c r="A352" s="290" t="s">
        <v>289</v>
      </c>
      <c r="B352" s="291">
        <v>5261</v>
      </c>
    </row>
    <row r="353" s="281" customFormat="1" customHeight="1" spans="1:2">
      <c r="A353" s="290" t="s">
        <v>290</v>
      </c>
      <c r="B353" s="291">
        <f>SUM(B354:B358)</f>
        <v>60</v>
      </c>
    </row>
    <row r="354" s="281" customFormat="1" customHeight="1" spans="1:2">
      <c r="A354" s="290" t="s">
        <v>291</v>
      </c>
      <c r="B354" s="291">
        <v>0</v>
      </c>
    </row>
    <row r="355" s="281" customFormat="1" customHeight="1" spans="1:2">
      <c r="A355" s="290" t="s">
        <v>292</v>
      </c>
      <c r="B355" s="291">
        <v>32</v>
      </c>
    </row>
    <row r="356" s="281" customFormat="1" customHeight="1" spans="1:2">
      <c r="A356" s="290" t="s">
        <v>293</v>
      </c>
      <c r="B356" s="291">
        <v>0</v>
      </c>
    </row>
    <row r="357" s="281" customFormat="1" customHeight="1" spans="1:2">
      <c r="A357" s="290" t="s">
        <v>294</v>
      </c>
      <c r="B357" s="291">
        <v>0</v>
      </c>
    </row>
    <row r="358" s="281" customFormat="1" customHeight="1" spans="1:2">
      <c r="A358" s="290" t="s">
        <v>295</v>
      </c>
      <c r="B358" s="291">
        <v>28</v>
      </c>
    </row>
    <row r="359" s="281" customFormat="1" customHeight="1" spans="1:2">
      <c r="A359" s="290" t="s">
        <v>296</v>
      </c>
      <c r="B359" s="291">
        <f>SUM(B360:B364)</f>
        <v>0</v>
      </c>
    </row>
    <row r="360" s="281" customFormat="1" customHeight="1" spans="1:2">
      <c r="A360" s="290" t="s">
        <v>297</v>
      </c>
      <c r="B360" s="291">
        <v>0</v>
      </c>
    </row>
    <row r="361" s="281" customFormat="1" customHeight="1" spans="1:2">
      <c r="A361" s="290" t="s">
        <v>298</v>
      </c>
      <c r="B361" s="291">
        <v>0</v>
      </c>
    </row>
    <row r="362" s="281" customFormat="1" customHeight="1" spans="1:2">
      <c r="A362" s="290" t="s">
        <v>299</v>
      </c>
      <c r="B362" s="291">
        <v>0</v>
      </c>
    </row>
    <row r="363" s="281" customFormat="1" customHeight="1" spans="1:2">
      <c r="A363" s="290" t="s">
        <v>300</v>
      </c>
      <c r="B363" s="291">
        <v>0</v>
      </c>
    </row>
    <row r="364" s="281" customFormat="1" customHeight="1" spans="1:2">
      <c r="A364" s="290" t="s">
        <v>301</v>
      </c>
      <c r="B364" s="291">
        <v>0</v>
      </c>
    </row>
    <row r="365" s="281" customFormat="1" customHeight="1" spans="1:2">
      <c r="A365" s="290" t="s">
        <v>302</v>
      </c>
      <c r="B365" s="291">
        <f>SUM(B366:B368)</f>
        <v>0</v>
      </c>
    </row>
    <row r="366" s="281" customFormat="1" customHeight="1" spans="1:2">
      <c r="A366" s="290" t="s">
        <v>303</v>
      </c>
      <c r="B366" s="291">
        <v>0</v>
      </c>
    </row>
    <row r="367" s="281" customFormat="1" customHeight="1" spans="1:2">
      <c r="A367" s="290" t="s">
        <v>304</v>
      </c>
      <c r="B367" s="291">
        <v>0</v>
      </c>
    </row>
    <row r="368" s="281" customFormat="1" customHeight="1" spans="1:2">
      <c r="A368" s="290" t="s">
        <v>305</v>
      </c>
      <c r="B368" s="291">
        <v>0</v>
      </c>
    </row>
    <row r="369" s="281" customFormat="1" customHeight="1" spans="1:2">
      <c r="A369" s="290" t="s">
        <v>306</v>
      </c>
      <c r="B369" s="291">
        <f>SUM(B370:B372)</f>
        <v>0</v>
      </c>
    </row>
    <row r="370" s="281" customFormat="1" customHeight="1" spans="1:2">
      <c r="A370" s="290" t="s">
        <v>307</v>
      </c>
      <c r="B370" s="291">
        <v>0</v>
      </c>
    </row>
    <row r="371" s="281" customFormat="1" customHeight="1" spans="1:2">
      <c r="A371" s="290" t="s">
        <v>308</v>
      </c>
      <c r="B371" s="291">
        <v>0</v>
      </c>
    </row>
    <row r="372" s="281" customFormat="1" customHeight="1" spans="1:2">
      <c r="A372" s="290" t="s">
        <v>309</v>
      </c>
      <c r="B372" s="291">
        <v>0</v>
      </c>
    </row>
    <row r="373" s="281" customFormat="1" customHeight="1" spans="1:2">
      <c r="A373" s="290" t="s">
        <v>310</v>
      </c>
      <c r="B373" s="291">
        <f>SUM(B374:B376)</f>
        <v>5</v>
      </c>
    </row>
    <row r="374" s="281" customFormat="1" customHeight="1" spans="1:2">
      <c r="A374" s="290" t="s">
        <v>311</v>
      </c>
      <c r="B374" s="291">
        <v>5</v>
      </c>
    </row>
    <row r="375" s="281" customFormat="1" customHeight="1" spans="1:2">
      <c r="A375" s="290" t="s">
        <v>312</v>
      </c>
      <c r="B375" s="291">
        <v>0</v>
      </c>
    </row>
    <row r="376" s="281" customFormat="1" customHeight="1" spans="1:2">
      <c r="A376" s="290" t="s">
        <v>313</v>
      </c>
      <c r="B376" s="291">
        <v>0</v>
      </c>
    </row>
    <row r="377" s="281" customFormat="1" customHeight="1" spans="1:2">
      <c r="A377" s="290" t="s">
        <v>314</v>
      </c>
      <c r="B377" s="291">
        <f>SUM(B378:B382)</f>
        <v>2462</v>
      </c>
    </row>
    <row r="378" s="281" customFormat="1" customHeight="1" spans="1:2">
      <c r="A378" s="290" t="s">
        <v>315</v>
      </c>
      <c r="B378" s="291">
        <v>2284</v>
      </c>
    </row>
    <row r="379" s="281" customFormat="1" customHeight="1" spans="1:2">
      <c r="A379" s="290" t="s">
        <v>316</v>
      </c>
      <c r="B379" s="291">
        <v>177</v>
      </c>
    </row>
    <row r="380" s="281" customFormat="1" customHeight="1" spans="1:2">
      <c r="A380" s="290" t="s">
        <v>317</v>
      </c>
      <c r="B380" s="291">
        <v>1</v>
      </c>
    </row>
    <row r="381" s="281" customFormat="1" customHeight="1" spans="1:2">
      <c r="A381" s="290" t="s">
        <v>318</v>
      </c>
      <c r="B381" s="291">
        <v>0</v>
      </c>
    </row>
    <row r="382" s="281" customFormat="1" customHeight="1" spans="1:2">
      <c r="A382" s="290" t="s">
        <v>319</v>
      </c>
      <c r="B382" s="291">
        <v>0</v>
      </c>
    </row>
    <row r="383" s="281" customFormat="1" customHeight="1" spans="1:2">
      <c r="A383" s="290" t="s">
        <v>320</v>
      </c>
      <c r="B383" s="291">
        <f>SUM(B384:B389)</f>
        <v>2000</v>
      </c>
    </row>
    <row r="384" s="281" customFormat="1" customHeight="1" spans="1:2">
      <c r="A384" s="290" t="s">
        <v>321</v>
      </c>
      <c r="B384" s="291">
        <v>0</v>
      </c>
    </row>
    <row r="385" s="281" customFormat="1" customHeight="1" spans="1:2">
      <c r="A385" s="290" t="s">
        <v>322</v>
      </c>
      <c r="B385" s="291">
        <v>0</v>
      </c>
    </row>
    <row r="386" s="281" customFormat="1" customHeight="1" spans="1:2">
      <c r="A386" s="290" t="s">
        <v>323</v>
      </c>
      <c r="B386" s="291">
        <v>0</v>
      </c>
    </row>
    <row r="387" s="281" customFormat="1" customHeight="1" spans="1:2">
      <c r="A387" s="290" t="s">
        <v>324</v>
      </c>
      <c r="B387" s="291">
        <v>0</v>
      </c>
    </row>
    <row r="388" s="281" customFormat="1" customHeight="1" spans="1:2">
      <c r="A388" s="290" t="s">
        <v>325</v>
      </c>
      <c r="B388" s="291">
        <v>0</v>
      </c>
    </row>
    <row r="389" s="281" customFormat="1" customHeight="1" spans="1:2">
      <c r="A389" s="290" t="s">
        <v>326</v>
      </c>
      <c r="B389" s="291">
        <v>2000</v>
      </c>
    </row>
    <row r="390" s="281" customFormat="1" customHeight="1" spans="1:2">
      <c r="A390" s="290" t="s">
        <v>327</v>
      </c>
      <c r="B390" s="291">
        <v>2414</v>
      </c>
    </row>
    <row r="391" s="281" customFormat="1" customHeight="1" spans="1:2">
      <c r="A391" s="290" t="s">
        <v>328</v>
      </c>
      <c r="B391" s="291">
        <f>SUM(B392,B397,B406,B412,B417,B422,B427,B434,B438,B442)</f>
        <v>5132</v>
      </c>
    </row>
    <row r="392" s="281" customFormat="1" customHeight="1" spans="1:2">
      <c r="A392" s="290" t="s">
        <v>329</v>
      </c>
      <c r="B392" s="291">
        <f>SUM(B393:B396)</f>
        <v>2000</v>
      </c>
    </row>
    <row r="393" s="281" customFormat="1" customHeight="1" spans="1:2">
      <c r="A393" s="290" t="s">
        <v>86</v>
      </c>
      <c r="B393" s="291">
        <v>0</v>
      </c>
    </row>
    <row r="394" s="281" customFormat="1" customHeight="1" spans="1:2">
      <c r="A394" s="290" t="s">
        <v>87</v>
      </c>
      <c r="B394" s="291">
        <v>2000</v>
      </c>
    </row>
    <row r="395" s="281" customFormat="1" customHeight="1" spans="1:2">
      <c r="A395" s="290" t="s">
        <v>88</v>
      </c>
      <c r="B395" s="291">
        <v>0</v>
      </c>
    </row>
    <row r="396" s="281" customFormat="1" customHeight="1" spans="1:2">
      <c r="A396" s="290" t="s">
        <v>330</v>
      </c>
      <c r="B396" s="291">
        <v>0</v>
      </c>
    </row>
    <row r="397" s="281" customFormat="1" customHeight="1" spans="1:2">
      <c r="A397" s="290" t="s">
        <v>331</v>
      </c>
      <c r="B397" s="291">
        <f>SUM(B398:B405)</f>
        <v>0</v>
      </c>
    </row>
    <row r="398" s="281" customFormat="1" customHeight="1" spans="1:2">
      <c r="A398" s="290" t="s">
        <v>332</v>
      </c>
      <c r="B398" s="291">
        <v>0</v>
      </c>
    </row>
    <row r="399" s="281" customFormat="1" customHeight="1" spans="1:2">
      <c r="A399" s="290" t="s">
        <v>333</v>
      </c>
      <c r="B399" s="291">
        <v>0</v>
      </c>
    </row>
    <row r="400" s="281" customFormat="1" customHeight="1" spans="1:2">
      <c r="A400" s="290" t="s">
        <v>334</v>
      </c>
      <c r="B400" s="291">
        <v>0</v>
      </c>
    </row>
    <row r="401" s="281" customFormat="1" customHeight="1" spans="1:2">
      <c r="A401" s="290" t="s">
        <v>335</v>
      </c>
      <c r="B401" s="291">
        <v>0</v>
      </c>
    </row>
    <row r="402" s="281" customFormat="1" customHeight="1" spans="1:2">
      <c r="A402" s="290" t="s">
        <v>336</v>
      </c>
      <c r="B402" s="291">
        <v>0</v>
      </c>
    </row>
    <row r="403" s="281" customFormat="1" customHeight="1" spans="1:2">
      <c r="A403" s="290" t="s">
        <v>337</v>
      </c>
      <c r="B403" s="291">
        <v>0</v>
      </c>
    </row>
    <row r="404" s="281" customFormat="1" customHeight="1" spans="1:2">
      <c r="A404" s="290" t="s">
        <v>338</v>
      </c>
      <c r="B404" s="291">
        <v>0</v>
      </c>
    </row>
    <row r="405" s="281" customFormat="1" customHeight="1" spans="1:2">
      <c r="A405" s="290" t="s">
        <v>339</v>
      </c>
      <c r="B405" s="291">
        <v>0</v>
      </c>
    </row>
    <row r="406" s="281" customFormat="1" customHeight="1" spans="1:2">
      <c r="A406" s="290" t="s">
        <v>340</v>
      </c>
      <c r="B406" s="291">
        <f>SUM(B407:B411)</f>
        <v>0</v>
      </c>
    </row>
    <row r="407" s="281" customFormat="1" customHeight="1" spans="1:2">
      <c r="A407" s="290" t="s">
        <v>332</v>
      </c>
      <c r="B407" s="291">
        <v>0</v>
      </c>
    </row>
    <row r="408" s="281" customFormat="1" customHeight="1" spans="1:2">
      <c r="A408" s="290" t="s">
        <v>341</v>
      </c>
      <c r="B408" s="291">
        <v>0</v>
      </c>
    </row>
    <row r="409" s="281" customFormat="1" customHeight="1" spans="1:2">
      <c r="A409" s="290" t="s">
        <v>342</v>
      </c>
      <c r="B409" s="291">
        <v>0</v>
      </c>
    </row>
    <row r="410" s="281" customFormat="1" customHeight="1" spans="1:2">
      <c r="A410" s="290" t="s">
        <v>343</v>
      </c>
      <c r="B410" s="291">
        <v>0</v>
      </c>
    </row>
    <row r="411" s="281" customFormat="1" customHeight="1" spans="1:2">
      <c r="A411" s="290" t="s">
        <v>344</v>
      </c>
      <c r="B411" s="291">
        <v>0</v>
      </c>
    </row>
    <row r="412" s="281" customFormat="1" customHeight="1" spans="1:2">
      <c r="A412" s="290" t="s">
        <v>345</v>
      </c>
      <c r="B412" s="291">
        <f>SUM(B413:B416)</f>
        <v>0</v>
      </c>
    </row>
    <row r="413" s="281" customFormat="1" customHeight="1" spans="1:2">
      <c r="A413" s="290" t="s">
        <v>332</v>
      </c>
      <c r="B413" s="291">
        <v>0</v>
      </c>
    </row>
    <row r="414" s="281" customFormat="1" customHeight="1" spans="1:2">
      <c r="A414" s="290" t="s">
        <v>346</v>
      </c>
      <c r="B414" s="291">
        <v>0</v>
      </c>
    </row>
    <row r="415" s="281" customFormat="1" customHeight="1" spans="1:2">
      <c r="A415" s="290" t="s">
        <v>347</v>
      </c>
      <c r="B415" s="291"/>
    </row>
    <row r="416" s="281" customFormat="1" customHeight="1" spans="1:2">
      <c r="A416" s="290" t="s">
        <v>348</v>
      </c>
      <c r="B416" s="291">
        <v>0</v>
      </c>
    </row>
    <row r="417" s="281" customFormat="1" customHeight="1" spans="1:2">
      <c r="A417" s="290" t="s">
        <v>349</v>
      </c>
      <c r="B417" s="291">
        <f>SUM(B418:B421)</f>
        <v>0</v>
      </c>
    </row>
    <row r="418" s="281" customFormat="1" customHeight="1" spans="1:2">
      <c r="A418" s="290" t="s">
        <v>332</v>
      </c>
      <c r="B418" s="291">
        <v>0</v>
      </c>
    </row>
    <row r="419" s="281" customFormat="1" customHeight="1" spans="1:2">
      <c r="A419" s="290" t="s">
        <v>350</v>
      </c>
      <c r="B419" s="291">
        <v>0</v>
      </c>
    </row>
    <row r="420" s="281" customFormat="1" customHeight="1" spans="1:2">
      <c r="A420" s="290" t="s">
        <v>351</v>
      </c>
      <c r="B420" s="291">
        <v>0</v>
      </c>
    </row>
    <row r="421" s="281" customFormat="1" customHeight="1" spans="1:2">
      <c r="A421" s="290" t="s">
        <v>352</v>
      </c>
      <c r="B421" s="291">
        <v>0</v>
      </c>
    </row>
    <row r="422" s="281" customFormat="1" customHeight="1" spans="1:2">
      <c r="A422" s="290" t="s">
        <v>353</v>
      </c>
      <c r="B422" s="291">
        <f>SUM(B423:B426)</f>
        <v>0</v>
      </c>
    </row>
    <row r="423" s="281" customFormat="1" customHeight="1" spans="1:2">
      <c r="A423" s="290" t="s">
        <v>354</v>
      </c>
      <c r="B423" s="291">
        <v>0</v>
      </c>
    </row>
    <row r="424" s="281" customFormat="1" customHeight="1" spans="1:2">
      <c r="A424" s="290" t="s">
        <v>355</v>
      </c>
      <c r="B424" s="291">
        <v>0</v>
      </c>
    </row>
    <row r="425" s="281" customFormat="1" customHeight="1" spans="1:2">
      <c r="A425" s="290" t="s">
        <v>356</v>
      </c>
      <c r="B425" s="291">
        <v>0</v>
      </c>
    </row>
    <row r="426" s="281" customFormat="1" customHeight="1" spans="1:2">
      <c r="A426" s="290" t="s">
        <v>357</v>
      </c>
      <c r="B426" s="291">
        <v>0</v>
      </c>
    </row>
    <row r="427" s="281" customFormat="1" customHeight="1" spans="1:2">
      <c r="A427" s="290" t="s">
        <v>358</v>
      </c>
      <c r="B427" s="291">
        <f>SUM(B428:B433)</f>
        <v>132</v>
      </c>
    </row>
    <row r="428" s="281" customFormat="1" customHeight="1" spans="1:2">
      <c r="A428" s="290" t="s">
        <v>332</v>
      </c>
      <c r="B428" s="291">
        <v>76</v>
      </c>
    </row>
    <row r="429" s="281" customFormat="1" customHeight="1" spans="1:2">
      <c r="A429" s="290" t="s">
        <v>359</v>
      </c>
      <c r="B429" s="291">
        <v>56</v>
      </c>
    </row>
    <row r="430" s="281" customFormat="1" customHeight="1" spans="1:2">
      <c r="A430" s="290" t="s">
        <v>360</v>
      </c>
      <c r="B430" s="291">
        <v>0</v>
      </c>
    </row>
    <row r="431" s="281" customFormat="1" customHeight="1" spans="1:2">
      <c r="A431" s="290" t="s">
        <v>361</v>
      </c>
      <c r="B431" s="291">
        <v>0</v>
      </c>
    </row>
    <row r="432" s="281" customFormat="1" customHeight="1" spans="1:2">
      <c r="A432" s="290" t="s">
        <v>362</v>
      </c>
      <c r="B432" s="291">
        <v>0</v>
      </c>
    </row>
    <row r="433" s="281" customFormat="1" customHeight="1" spans="1:2">
      <c r="A433" s="290" t="s">
        <v>363</v>
      </c>
      <c r="B433" s="291">
        <v>0</v>
      </c>
    </row>
    <row r="434" s="281" customFormat="1" customHeight="1" spans="1:2">
      <c r="A434" s="290" t="s">
        <v>364</v>
      </c>
      <c r="B434" s="291">
        <f>SUM(B435:B437)</f>
        <v>0</v>
      </c>
    </row>
    <row r="435" s="281" customFormat="1" customHeight="1" spans="1:2">
      <c r="A435" s="290" t="s">
        <v>365</v>
      </c>
      <c r="B435" s="291">
        <v>0</v>
      </c>
    </row>
    <row r="436" s="281" customFormat="1" customHeight="1" spans="1:2">
      <c r="A436" s="290" t="s">
        <v>366</v>
      </c>
      <c r="B436" s="291">
        <v>0</v>
      </c>
    </row>
    <row r="437" s="281" customFormat="1" customHeight="1" spans="1:2">
      <c r="A437" s="290" t="s">
        <v>367</v>
      </c>
      <c r="B437" s="291">
        <v>0</v>
      </c>
    </row>
    <row r="438" s="281" customFormat="1" customHeight="1" spans="1:2">
      <c r="A438" s="290" t="s">
        <v>368</v>
      </c>
      <c r="B438" s="291">
        <f>SUM(B440:B441)</f>
        <v>0</v>
      </c>
    </row>
    <row r="439" s="281" customFormat="1" customHeight="1" spans="1:2">
      <c r="A439" s="290" t="s">
        <v>369</v>
      </c>
      <c r="B439" s="291">
        <v>0</v>
      </c>
    </row>
    <row r="440" s="281" customFormat="1" customHeight="1" spans="1:2">
      <c r="A440" s="290" t="s">
        <v>370</v>
      </c>
      <c r="B440" s="291">
        <v>0</v>
      </c>
    </row>
    <row r="441" s="281" customFormat="1" customHeight="1" spans="1:2">
      <c r="A441" s="290" t="s">
        <v>371</v>
      </c>
      <c r="B441" s="291">
        <v>0</v>
      </c>
    </row>
    <row r="442" s="281" customFormat="1" customHeight="1" spans="1:2">
      <c r="A442" s="290" t="s">
        <v>372</v>
      </c>
      <c r="B442" s="291">
        <f>SUM(B443:B446)</f>
        <v>3000</v>
      </c>
    </row>
    <row r="443" s="281" customFormat="1" customHeight="1" spans="1:2">
      <c r="A443" s="290" t="s">
        <v>373</v>
      </c>
      <c r="B443" s="291">
        <v>0</v>
      </c>
    </row>
    <row r="444" s="281" customFormat="1" customHeight="1" spans="1:2">
      <c r="A444" s="290" t="s">
        <v>374</v>
      </c>
      <c r="B444" s="291">
        <v>0</v>
      </c>
    </row>
    <row r="445" s="281" customFormat="1" customHeight="1" spans="1:2">
      <c r="A445" s="290" t="s">
        <v>375</v>
      </c>
      <c r="B445" s="291">
        <v>0</v>
      </c>
    </row>
    <row r="446" s="281" customFormat="1" customHeight="1" spans="1:2">
      <c r="A446" s="290" t="s">
        <v>376</v>
      </c>
      <c r="B446" s="291">
        <v>3000</v>
      </c>
    </row>
    <row r="447" s="281" customFormat="1" customHeight="1" spans="1:2">
      <c r="A447" s="290" t="s">
        <v>377</v>
      </c>
      <c r="B447" s="291">
        <f>SUM(B448,B464,B472,B483,B492,B500)</f>
        <v>1856</v>
      </c>
    </row>
    <row r="448" s="281" customFormat="1" customHeight="1" spans="1:2">
      <c r="A448" s="290" t="s">
        <v>378</v>
      </c>
      <c r="B448" s="291">
        <f>SUM(B449:B463)</f>
        <v>1430</v>
      </c>
    </row>
    <row r="449" s="281" customFormat="1" customHeight="1" spans="1:2">
      <c r="A449" s="290" t="s">
        <v>86</v>
      </c>
      <c r="B449" s="291">
        <v>282</v>
      </c>
    </row>
    <row r="450" s="281" customFormat="1" customHeight="1" spans="1:2">
      <c r="A450" s="290" t="s">
        <v>87</v>
      </c>
      <c r="B450" s="291">
        <v>614</v>
      </c>
    </row>
    <row r="451" s="281" customFormat="1" customHeight="1" spans="1:2">
      <c r="A451" s="290" t="s">
        <v>88</v>
      </c>
      <c r="B451" s="291">
        <v>0</v>
      </c>
    </row>
    <row r="452" s="281" customFormat="1" customHeight="1" spans="1:2">
      <c r="A452" s="290" t="s">
        <v>379</v>
      </c>
      <c r="B452" s="291">
        <v>0</v>
      </c>
    </row>
    <row r="453" s="281" customFormat="1" customHeight="1" spans="1:2">
      <c r="A453" s="290" t="s">
        <v>380</v>
      </c>
      <c r="B453" s="291">
        <v>0</v>
      </c>
    </row>
    <row r="454" s="281" customFormat="1" customHeight="1" spans="1:2">
      <c r="A454" s="290" t="s">
        <v>381</v>
      </c>
      <c r="B454" s="291">
        <v>0</v>
      </c>
    </row>
    <row r="455" s="281" customFormat="1" customHeight="1" spans="1:2">
      <c r="A455" s="290" t="s">
        <v>382</v>
      </c>
      <c r="B455" s="291">
        <v>0</v>
      </c>
    </row>
    <row r="456" s="281" customFormat="1" customHeight="1" spans="1:2">
      <c r="A456" s="290" t="s">
        <v>383</v>
      </c>
      <c r="B456" s="291">
        <v>0</v>
      </c>
    </row>
    <row r="457" s="281" customFormat="1" customHeight="1" spans="1:2">
      <c r="A457" s="290" t="s">
        <v>384</v>
      </c>
      <c r="B457" s="291">
        <v>470</v>
      </c>
    </row>
    <row r="458" s="281" customFormat="1" customHeight="1" spans="1:2">
      <c r="A458" s="290" t="s">
        <v>385</v>
      </c>
      <c r="B458" s="291">
        <v>0</v>
      </c>
    </row>
    <row r="459" s="281" customFormat="1" customHeight="1" spans="1:2">
      <c r="A459" s="290" t="s">
        <v>386</v>
      </c>
      <c r="B459" s="291">
        <v>1</v>
      </c>
    </row>
    <row r="460" s="281" customFormat="1" customHeight="1" spans="1:2">
      <c r="A460" s="290" t="s">
        <v>387</v>
      </c>
      <c r="B460" s="291">
        <v>0</v>
      </c>
    </row>
    <row r="461" s="281" customFormat="1" customHeight="1" spans="1:2">
      <c r="A461" s="290" t="s">
        <v>388</v>
      </c>
      <c r="B461" s="291">
        <v>0</v>
      </c>
    </row>
    <row r="462" s="281" customFormat="1" customHeight="1" spans="1:2">
      <c r="A462" s="290" t="s">
        <v>389</v>
      </c>
      <c r="B462" s="291">
        <v>0</v>
      </c>
    </row>
    <row r="463" s="281" customFormat="1" customHeight="1" spans="1:2">
      <c r="A463" s="290" t="s">
        <v>390</v>
      </c>
      <c r="B463" s="291">
        <v>63</v>
      </c>
    </row>
    <row r="464" s="281" customFormat="1" customHeight="1" spans="1:2">
      <c r="A464" s="290" t="s">
        <v>391</v>
      </c>
      <c r="B464" s="291">
        <f>SUM(B465:B471)</f>
        <v>0</v>
      </c>
    </row>
    <row r="465" s="281" customFormat="1" customHeight="1" spans="1:2">
      <c r="A465" s="290" t="s">
        <v>86</v>
      </c>
      <c r="B465" s="291">
        <v>0</v>
      </c>
    </row>
    <row r="466" s="281" customFormat="1" customHeight="1" spans="1:2">
      <c r="A466" s="290" t="s">
        <v>87</v>
      </c>
      <c r="B466" s="291">
        <v>0</v>
      </c>
    </row>
    <row r="467" s="281" customFormat="1" customHeight="1" spans="1:2">
      <c r="A467" s="290" t="s">
        <v>88</v>
      </c>
      <c r="B467" s="291">
        <v>0</v>
      </c>
    </row>
    <row r="468" s="281" customFormat="1" customHeight="1" spans="1:2">
      <c r="A468" s="290" t="s">
        <v>392</v>
      </c>
      <c r="B468" s="291">
        <v>0</v>
      </c>
    </row>
    <row r="469" s="281" customFormat="1" customHeight="1" spans="1:2">
      <c r="A469" s="290" t="s">
        <v>393</v>
      </c>
      <c r="B469" s="291">
        <v>0</v>
      </c>
    </row>
    <row r="470" s="281" customFormat="1" customHeight="1" spans="1:2">
      <c r="A470" s="290" t="s">
        <v>394</v>
      </c>
      <c r="B470" s="291">
        <v>0</v>
      </c>
    </row>
    <row r="471" s="281" customFormat="1" customHeight="1" spans="1:2">
      <c r="A471" s="290" t="s">
        <v>395</v>
      </c>
      <c r="B471" s="291">
        <v>0</v>
      </c>
    </row>
    <row r="472" s="281" customFormat="1" customHeight="1" spans="1:2">
      <c r="A472" s="290" t="s">
        <v>396</v>
      </c>
      <c r="B472" s="291">
        <f>SUM(B473:B482)</f>
        <v>103</v>
      </c>
    </row>
    <row r="473" s="281" customFormat="1" customHeight="1" spans="1:2">
      <c r="A473" s="290" t="s">
        <v>86</v>
      </c>
      <c r="B473" s="291">
        <v>0</v>
      </c>
    </row>
    <row r="474" s="281" customFormat="1" customHeight="1" spans="1:2">
      <c r="A474" s="290" t="s">
        <v>87</v>
      </c>
      <c r="B474" s="291">
        <v>0</v>
      </c>
    </row>
    <row r="475" s="281" customFormat="1" customHeight="1" spans="1:2">
      <c r="A475" s="290" t="s">
        <v>88</v>
      </c>
      <c r="B475" s="291">
        <v>0</v>
      </c>
    </row>
    <row r="476" s="281" customFormat="1" customHeight="1" spans="1:2">
      <c r="A476" s="290" t="s">
        <v>397</v>
      </c>
      <c r="B476" s="291">
        <v>0</v>
      </c>
    </row>
    <row r="477" s="281" customFormat="1" customHeight="1" spans="1:2">
      <c r="A477" s="290" t="s">
        <v>398</v>
      </c>
      <c r="B477" s="291">
        <v>0</v>
      </c>
    </row>
    <row r="478" s="281" customFormat="1" customHeight="1" spans="1:2">
      <c r="A478" s="290" t="s">
        <v>399</v>
      </c>
      <c r="B478" s="291">
        <v>0</v>
      </c>
    </row>
    <row r="479" s="281" customFormat="1" customHeight="1" spans="1:2">
      <c r="A479" s="290" t="s">
        <v>400</v>
      </c>
      <c r="B479" s="291">
        <v>0</v>
      </c>
    </row>
    <row r="480" s="281" customFormat="1" customHeight="1" spans="1:2">
      <c r="A480" s="290" t="s">
        <v>401</v>
      </c>
      <c r="B480" s="291">
        <v>103</v>
      </c>
    </row>
    <row r="481" s="281" customFormat="1" customHeight="1" spans="1:2">
      <c r="A481" s="290" t="s">
        <v>402</v>
      </c>
      <c r="B481" s="291">
        <v>0</v>
      </c>
    </row>
    <row r="482" s="281" customFormat="1" customHeight="1" spans="1:2">
      <c r="A482" s="290" t="s">
        <v>403</v>
      </c>
      <c r="B482" s="291">
        <v>0</v>
      </c>
    </row>
    <row r="483" s="281" customFormat="1" customHeight="1" spans="1:2">
      <c r="A483" s="290" t="s">
        <v>404</v>
      </c>
      <c r="B483" s="291">
        <f>SUM(B484:B491)</f>
        <v>289</v>
      </c>
    </row>
    <row r="484" s="281" customFormat="1" customHeight="1" spans="1:2">
      <c r="A484" s="290" t="s">
        <v>86</v>
      </c>
      <c r="B484" s="291">
        <v>289</v>
      </c>
    </row>
    <row r="485" s="281" customFormat="1" customHeight="1" spans="1:2">
      <c r="A485" s="290" t="s">
        <v>87</v>
      </c>
      <c r="B485" s="291">
        <v>0</v>
      </c>
    </row>
    <row r="486" s="281" customFormat="1" customHeight="1" spans="1:2">
      <c r="A486" s="290" t="s">
        <v>88</v>
      </c>
      <c r="B486" s="291">
        <v>0</v>
      </c>
    </row>
    <row r="487" s="281" customFormat="1" customHeight="1" spans="1:2">
      <c r="A487" s="290" t="s">
        <v>405</v>
      </c>
      <c r="B487" s="291">
        <v>0</v>
      </c>
    </row>
    <row r="488" s="281" customFormat="1" customHeight="1" spans="1:2">
      <c r="A488" s="290" t="s">
        <v>406</v>
      </c>
      <c r="B488" s="291">
        <v>0</v>
      </c>
    </row>
    <row r="489" s="281" customFormat="1" customHeight="1" spans="1:2">
      <c r="A489" s="290" t="s">
        <v>407</v>
      </c>
      <c r="B489" s="291">
        <v>0</v>
      </c>
    </row>
    <row r="490" s="281" customFormat="1" customHeight="1" spans="1:2">
      <c r="A490" s="290" t="s">
        <v>408</v>
      </c>
      <c r="B490" s="291">
        <v>0</v>
      </c>
    </row>
    <row r="491" s="281" customFormat="1" customHeight="1" spans="1:2">
      <c r="A491" s="290" t="s">
        <v>409</v>
      </c>
      <c r="B491" s="291">
        <v>0</v>
      </c>
    </row>
    <row r="492" s="281" customFormat="1" customHeight="1" spans="1:2">
      <c r="A492" s="290" t="s">
        <v>410</v>
      </c>
      <c r="B492" s="291">
        <f>SUM(B493:B499)</f>
        <v>34</v>
      </c>
    </row>
    <row r="493" s="281" customFormat="1" customHeight="1" spans="1:2">
      <c r="A493" s="290" t="s">
        <v>86</v>
      </c>
      <c r="B493" s="291">
        <v>0</v>
      </c>
    </row>
    <row r="494" s="281" customFormat="1" customHeight="1" spans="1:2">
      <c r="A494" s="290" t="s">
        <v>87</v>
      </c>
      <c r="B494" s="291">
        <v>0</v>
      </c>
    </row>
    <row r="495" s="281" customFormat="1" customHeight="1" spans="1:2">
      <c r="A495" s="290" t="s">
        <v>88</v>
      </c>
      <c r="B495" s="291">
        <v>0</v>
      </c>
    </row>
    <row r="496" s="281" customFormat="1" customHeight="1" spans="1:2">
      <c r="A496" s="290" t="s">
        <v>411</v>
      </c>
      <c r="B496" s="291">
        <v>0</v>
      </c>
    </row>
    <row r="497" s="281" customFormat="1" customHeight="1" spans="1:2">
      <c r="A497" s="290" t="s">
        <v>412</v>
      </c>
      <c r="B497" s="291">
        <v>0</v>
      </c>
    </row>
    <row r="498" s="281" customFormat="1" customHeight="1" spans="1:2">
      <c r="A498" s="290" t="s">
        <v>413</v>
      </c>
      <c r="B498" s="291">
        <v>0</v>
      </c>
    </row>
    <row r="499" s="281" customFormat="1" customHeight="1" spans="1:2">
      <c r="A499" s="290" t="s">
        <v>414</v>
      </c>
      <c r="B499" s="291">
        <v>34</v>
      </c>
    </row>
    <row r="500" s="281" customFormat="1" customHeight="1" spans="1:2">
      <c r="A500" s="290" t="s">
        <v>415</v>
      </c>
      <c r="B500" s="291">
        <f>SUM(B501:B503)</f>
        <v>0</v>
      </c>
    </row>
    <row r="501" s="281" customFormat="1" customHeight="1" spans="1:2">
      <c r="A501" s="290" t="s">
        <v>416</v>
      </c>
      <c r="B501" s="291">
        <v>0</v>
      </c>
    </row>
    <row r="502" s="281" customFormat="1" customHeight="1" spans="1:2">
      <c r="A502" s="290" t="s">
        <v>417</v>
      </c>
      <c r="B502" s="291">
        <v>0</v>
      </c>
    </row>
    <row r="503" s="281" customFormat="1" customHeight="1" spans="1:2">
      <c r="A503" s="290" t="s">
        <v>418</v>
      </c>
      <c r="B503" s="291">
        <v>0</v>
      </c>
    </row>
    <row r="504" s="281" customFormat="1" customHeight="1" spans="1:2">
      <c r="A504" s="290" t="s">
        <v>419</v>
      </c>
      <c r="B504" s="291">
        <f>SUM(B505,B524,B532,B534,B542,B546,B556,B564,B571,B579,B588,B593,B596,B599,B602,B605,B608,B612,B617,B628,B625)</f>
        <v>59544</v>
      </c>
    </row>
    <row r="505" s="281" customFormat="1" customHeight="1" spans="1:2">
      <c r="A505" s="290" t="s">
        <v>420</v>
      </c>
      <c r="B505" s="291">
        <f>SUM(B506:B523)</f>
        <v>3340</v>
      </c>
    </row>
    <row r="506" s="281" customFormat="1" customHeight="1" spans="1:2">
      <c r="A506" s="290" t="s">
        <v>86</v>
      </c>
      <c r="B506" s="291">
        <v>220</v>
      </c>
    </row>
    <row r="507" s="281" customFormat="1" customHeight="1" spans="1:2">
      <c r="A507" s="290" t="s">
        <v>87</v>
      </c>
      <c r="B507" s="291">
        <v>0</v>
      </c>
    </row>
    <row r="508" s="281" customFormat="1" customHeight="1" spans="1:2">
      <c r="A508" s="290" t="s">
        <v>88</v>
      </c>
      <c r="B508" s="291">
        <v>0</v>
      </c>
    </row>
    <row r="509" s="281" customFormat="1" customHeight="1" spans="1:2">
      <c r="A509" s="290" t="s">
        <v>421</v>
      </c>
      <c r="B509" s="291">
        <v>7</v>
      </c>
    </row>
    <row r="510" s="281" customFormat="1" customHeight="1" spans="1:2">
      <c r="A510" s="290" t="s">
        <v>422</v>
      </c>
      <c r="B510" s="291">
        <v>5</v>
      </c>
    </row>
    <row r="511" s="281" customFormat="1" customHeight="1" spans="1:2">
      <c r="A511" s="290" t="s">
        <v>423</v>
      </c>
      <c r="B511" s="291">
        <v>509</v>
      </c>
    </row>
    <row r="512" s="281" customFormat="1" customHeight="1" spans="1:2">
      <c r="A512" s="290" t="s">
        <v>424</v>
      </c>
      <c r="B512" s="291">
        <v>5</v>
      </c>
    </row>
    <row r="513" s="281" customFormat="1" customHeight="1" spans="1:2">
      <c r="A513" s="290" t="s">
        <v>127</v>
      </c>
      <c r="B513" s="291">
        <v>16</v>
      </c>
    </row>
    <row r="514" s="281" customFormat="1" customHeight="1" spans="1:2">
      <c r="A514" s="290" t="s">
        <v>425</v>
      </c>
      <c r="B514" s="291">
        <v>818</v>
      </c>
    </row>
    <row r="515" s="281" customFormat="1" customHeight="1" spans="1:2">
      <c r="A515" s="290" t="s">
        <v>426</v>
      </c>
      <c r="B515" s="291">
        <v>7</v>
      </c>
    </row>
    <row r="516" s="281" customFormat="1" customHeight="1" spans="1:2">
      <c r="A516" s="290" t="s">
        <v>427</v>
      </c>
      <c r="B516" s="291">
        <v>0</v>
      </c>
    </row>
    <row r="517" s="281" customFormat="1" customHeight="1" spans="1:2">
      <c r="A517" s="290" t="s">
        <v>428</v>
      </c>
      <c r="B517" s="291">
        <v>40</v>
      </c>
    </row>
    <row r="518" s="281" customFormat="1" customHeight="1" spans="1:2">
      <c r="A518" s="290" t="s">
        <v>429</v>
      </c>
      <c r="B518" s="291">
        <v>0</v>
      </c>
    </row>
    <row r="519" s="281" customFormat="1" customHeight="1" spans="1:2">
      <c r="A519" s="290" t="s">
        <v>430</v>
      </c>
      <c r="B519" s="291">
        <v>0</v>
      </c>
    </row>
    <row r="520" s="281" customFormat="1" customHeight="1" spans="1:2">
      <c r="A520" s="290" t="s">
        <v>431</v>
      </c>
      <c r="B520" s="291">
        <v>0</v>
      </c>
    </row>
    <row r="521" s="281" customFormat="1" customHeight="1" spans="1:2">
      <c r="A521" s="290" t="s">
        <v>432</v>
      </c>
      <c r="B521" s="291">
        <v>0</v>
      </c>
    </row>
    <row r="522" s="281" customFormat="1" customHeight="1" spans="1:2">
      <c r="A522" s="290" t="s">
        <v>95</v>
      </c>
      <c r="B522" s="291">
        <v>0</v>
      </c>
    </row>
    <row r="523" s="281" customFormat="1" customHeight="1" spans="1:2">
      <c r="A523" s="290" t="s">
        <v>433</v>
      </c>
      <c r="B523" s="291">
        <v>1713</v>
      </c>
    </row>
    <row r="524" s="281" customFormat="1" customHeight="1" spans="1:2">
      <c r="A524" s="290" t="s">
        <v>434</v>
      </c>
      <c r="B524" s="291">
        <f>SUM(B525:B531)</f>
        <v>3373</v>
      </c>
    </row>
    <row r="525" s="281" customFormat="1" customHeight="1" spans="1:2">
      <c r="A525" s="290" t="s">
        <v>86</v>
      </c>
      <c r="B525" s="291">
        <v>627</v>
      </c>
    </row>
    <row r="526" s="281" customFormat="1" customHeight="1" spans="1:2">
      <c r="A526" s="290" t="s">
        <v>87</v>
      </c>
      <c r="B526" s="291">
        <v>0</v>
      </c>
    </row>
    <row r="527" s="281" customFormat="1" customHeight="1" spans="1:2">
      <c r="A527" s="290" t="s">
        <v>88</v>
      </c>
      <c r="B527" s="291">
        <v>0</v>
      </c>
    </row>
    <row r="528" s="281" customFormat="1" customHeight="1" spans="1:2">
      <c r="A528" s="290" t="s">
        <v>435</v>
      </c>
      <c r="B528" s="291">
        <v>0</v>
      </c>
    </row>
    <row r="529" s="281" customFormat="1" customHeight="1" spans="1:2">
      <c r="A529" s="290" t="s">
        <v>436</v>
      </c>
      <c r="B529" s="291">
        <v>2</v>
      </c>
    </row>
    <row r="530" s="281" customFormat="1" customHeight="1" spans="1:2">
      <c r="A530" s="290" t="s">
        <v>437</v>
      </c>
      <c r="B530" s="291">
        <v>2028</v>
      </c>
    </row>
    <row r="531" s="281" customFormat="1" customHeight="1" spans="1:2">
      <c r="A531" s="290" t="s">
        <v>438</v>
      </c>
      <c r="B531" s="291">
        <v>716</v>
      </c>
    </row>
    <row r="532" s="281" customFormat="1" customHeight="1" spans="1:2">
      <c r="A532" s="290" t="s">
        <v>439</v>
      </c>
      <c r="B532" s="291">
        <f>SUM(B533)</f>
        <v>0</v>
      </c>
    </row>
    <row r="533" s="281" customFormat="1" customHeight="1" spans="1:2">
      <c r="A533" s="290" t="s">
        <v>440</v>
      </c>
      <c r="B533" s="291">
        <v>0</v>
      </c>
    </row>
    <row r="534" s="281" customFormat="1" customHeight="1" spans="1:2">
      <c r="A534" s="290" t="s">
        <v>441</v>
      </c>
      <c r="B534" s="291">
        <f>SUM(B535:B541)</f>
        <v>26031</v>
      </c>
    </row>
    <row r="535" s="281" customFormat="1" customHeight="1" spans="1:2">
      <c r="A535" s="290" t="s">
        <v>442</v>
      </c>
      <c r="B535" s="291">
        <v>3254</v>
      </c>
    </row>
    <row r="536" s="281" customFormat="1" customHeight="1" spans="1:2">
      <c r="A536" s="290" t="s">
        <v>443</v>
      </c>
      <c r="B536" s="291">
        <v>1093</v>
      </c>
    </row>
    <row r="537" s="281" customFormat="1" customHeight="1" spans="1:2">
      <c r="A537" s="290" t="s">
        <v>444</v>
      </c>
      <c r="B537" s="291">
        <v>0</v>
      </c>
    </row>
    <row r="538" s="281" customFormat="1" customHeight="1" spans="1:2">
      <c r="A538" s="290" t="s">
        <v>445</v>
      </c>
      <c r="B538" s="291">
        <v>18789</v>
      </c>
    </row>
    <row r="539" s="281" customFormat="1" customHeight="1" spans="1:2">
      <c r="A539" s="290" t="s">
        <v>446</v>
      </c>
      <c r="B539" s="294">
        <v>2895</v>
      </c>
    </row>
    <row r="540" s="281" customFormat="1" customHeight="1" spans="1:2">
      <c r="A540" s="290" t="s">
        <v>447</v>
      </c>
      <c r="B540" s="294">
        <v>0</v>
      </c>
    </row>
    <row r="541" s="281" customFormat="1" customHeight="1" spans="1:2">
      <c r="A541" s="290" t="s">
        <v>448</v>
      </c>
      <c r="B541" s="291">
        <v>0</v>
      </c>
    </row>
    <row r="542" s="281" customFormat="1" customHeight="1" spans="1:2">
      <c r="A542" s="290" t="s">
        <v>449</v>
      </c>
      <c r="B542" s="291">
        <f>SUM(B543:B545)</f>
        <v>0</v>
      </c>
    </row>
    <row r="543" s="281" customFormat="1" customHeight="1" spans="1:2">
      <c r="A543" s="290" t="s">
        <v>450</v>
      </c>
      <c r="B543" s="291">
        <v>0</v>
      </c>
    </row>
    <row r="544" s="281" customFormat="1" customHeight="1" spans="1:2">
      <c r="A544" s="290" t="s">
        <v>451</v>
      </c>
      <c r="B544" s="291">
        <v>0</v>
      </c>
    </row>
    <row r="545" s="281" customFormat="1" customHeight="1" spans="1:2">
      <c r="A545" s="290" t="s">
        <v>452</v>
      </c>
      <c r="B545" s="291">
        <v>0</v>
      </c>
    </row>
    <row r="546" s="281" customFormat="1" customHeight="1" spans="1:2">
      <c r="A546" s="290" t="s">
        <v>453</v>
      </c>
      <c r="B546" s="291">
        <f>SUM(B547:B555)</f>
        <v>2540</v>
      </c>
    </row>
    <row r="547" s="281" customFormat="1" customHeight="1" spans="1:2">
      <c r="A547" s="290" t="s">
        <v>454</v>
      </c>
      <c r="B547" s="291">
        <v>0</v>
      </c>
    </row>
    <row r="548" s="281" customFormat="1" customHeight="1" spans="1:2">
      <c r="A548" s="290" t="s">
        <v>455</v>
      </c>
      <c r="B548" s="291">
        <v>0</v>
      </c>
    </row>
    <row r="549" s="281" customFormat="1" customHeight="1" spans="1:2">
      <c r="A549" s="290" t="s">
        <v>456</v>
      </c>
      <c r="B549" s="291">
        <v>0</v>
      </c>
    </row>
    <row r="550" s="281" customFormat="1" customHeight="1" spans="1:2">
      <c r="A550" s="290" t="s">
        <v>457</v>
      </c>
      <c r="B550" s="291">
        <v>0</v>
      </c>
    </row>
    <row r="551" s="281" customFormat="1" customHeight="1" spans="1:2">
      <c r="A551" s="290" t="s">
        <v>458</v>
      </c>
      <c r="B551" s="291">
        <v>0</v>
      </c>
    </row>
    <row r="552" s="281" customFormat="1" customHeight="1" spans="1:2">
      <c r="A552" s="290" t="s">
        <v>459</v>
      </c>
      <c r="B552" s="291">
        <v>0</v>
      </c>
    </row>
    <row r="553" s="281" customFormat="1" customHeight="1" spans="1:2">
      <c r="A553" s="290" t="s">
        <v>460</v>
      </c>
      <c r="B553" s="291">
        <v>0</v>
      </c>
    </row>
    <row r="554" s="281" customFormat="1" customHeight="1" spans="1:2">
      <c r="A554" s="290" t="s">
        <v>461</v>
      </c>
      <c r="B554" s="291">
        <v>0</v>
      </c>
    </row>
    <row r="555" s="281" customFormat="1" customHeight="1" spans="1:2">
      <c r="A555" s="290" t="s">
        <v>462</v>
      </c>
      <c r="B555" s="291">
        <v>2540</v>
      </c>
    </row>
    <row r="556" s="281" customFormat="1" customHeight="1" spans="1:2">
      <c r="A556" s="290" t="s">
        <v>463</v>
      </c>
      <c r="B556" s="291">
        <f>SUM(B557:B563)</f>
        <v>6118</v>
      </c>
    </row>
    <row r="557" s="281" customFormat="1" customHeight="1" spans="1:2">
      <c r="A557" s="290" t="s">
        <v>464</v>
      </c>
      <c r="B557" s="291">
        <v>1443</v>
      </c>
    </row>
    <row r="558" s="281" customFormat="1" customHeight="1" spans="1:2">
      <c r="A558" s="290" t="s">
        <v>465</v>
      </c>
      <c r="B558" s="291">
        <v>1554</v>
      </c>
    </row>
    <row r="559" s="281" customFormat="1" customHeight="1" spans="1:2">
      <c r="A559" s="290" t="s">
        <v>466</v>
      </c>
      <c r="B559" s="291">
        <v>906</v>
      </c>
    </row>
    <row r="560" s="281" customFormat="1" customHeight="1" spans="1:2">
      <c r="A560" s="290" t="s">
        <v>467</v>
      </c>
      <c r="B560" s="291">
        <v>5</v>
      </c>
    </row>
    <row r="561" s="281" customFormat="1" customHeight="1" spans="1:2">
      <c r="A561" s="290" t="s">
        <v>468</v>
      </c>
      <c r="B561" s="291">
        <v>1639</v>
      </c>
    </row>
    <row r="562" s="281" customFormat="1" customHeight="1" spans="1:2">
      <c r="A562" s="290" t="s">
        <v>469</v>
      </c>
      <c r="B562" s="291">
        <v>0</v>
      </c>
    </row>
    <row r="563" s="281" customFormat="1" customHeight="1" spans="1:2">
      <c r="A563" s="290" t="s">
        <v>470</v>
      </c>
      <c r="B563" s="291">
        <v>571</v>
      </c>
    </row>
    <row r="564" s="281" customFormat="1" customHeight="1" spans="1:2">
      <c r="A564" s="290" t="s">
        <v>471</v>
      </c>
      <c r="B564" s="291">
        <f>SUM(B565:B570)</f>
        <v>4960</v>
      </c>
    </row>
    <row r="565" s="281" customFormat="1" customHeight="1" spans="1:2">
      <c r="A565" s="290" t="s">
        <v>472</v>
      </c>
      <c r="B565" s="291">
        <v>350</v>
      </c>
    </row>
    <row r="566" s="281" customFormat="1" customHeight="1" spans="1:2">
      <c r="A566" s="290" t="s">
        <v>473</v>
      </c>
      <c r="B566" s="291">
        <v>2572</v>
      </c>
    </row>
    <row r="567" s="281" customFormat="1" customHeight="1" spans="1:2">
      <c r="A567" s="290" t="s">
        <v>474</v>
      </c>
      <c r="B567" s="291">
        <v>115</v>
      </c>
    </row>
    <row r="568" s="281" customFormat="1" customHeight="1" spans="1:2">
      <c r="A568" s="290" t="s">
        <v>475</v>
      </c>
      <c r="B568" s="291">
        <v>38</v>
      </c>
    </row>
    <row r="569" s="281" customFormat="1" customHeight="1" spans="1:2">
      <c r="A569" s="290" t="s">
        <v>476</v>
      </c>
      <c r="B569" s="291">
        <v>28</v>
      </c>
    </row>
    <row r="570" s="281" customFormat="1" customHeight="1" spans="1:2">
      <c r="A570" s="290" t="s">
        <v>477</v>
      </c>
      <c r="B570" s="291">
        <v>1857</v>
      </c>
    </row>
    <row r="571" s="281" customFormat="1" customHeight="1" spans="1:2">
      <c r="A571" s="290" t="s">
        <v>478</v>
      </c>
      <c r="B571" s="291">
        <f>SUM(B572:B578)</f>
        <v>1661</v>
      </c>
    </row>
    <row r="572" s="281" customFormat="1" customHeight="1" spans="1:2">
      <c r="A572" s="290" t="s">
        <v>479</v>
      </c>
      <c r="B572" s="291">
        <v>35</v>
      </c>
    </row>
    <row r="573" s="281" customFormat="1" customHeight="1" spans="1:2">
      <c r="A573" s="290" t="s">
        <v>480</v>
      </c>
      <c r="B573" s="291">
        <v>761</v>
      </c>
    </row>
    <row r="574" s="281" customFormat="1" customHeight="1" spans="1:2">
      <c r="A574" s="290" t="s">
        <v>481</v>
      </c>
      <c r="B574" s="291">
        <v>0</v>
      </c>
    </row>
    <row r="575" s="281" customFormat="1" customHeight="1" spans="1:2">
      <c r="A575" s="290" t="s">
        <v>482</v>
      </c>
      <c r="B575" s="291">
        <v>10</v>
      </c>
    </row>
    <row r="576" s="281" customFormat="1" customHeight="1" spans="1:2">
      <c r="A576" s="290" t="s">
        <v>483</v>
      </c>
      <c r="B576" s="291">
        <v>525</v>
      </c>
    </row>
    <row r="577" s="281" customFormat="1" customHeight="1" spans="1:2">
      <c r="A577" s="290" t="s">
        <v>484</v>
      </c>
      <c r="B577" s="291">
        <v>330</v>
      </c>
    </row>
    <row r="578" s="281" customFormat="1" customHeight="1" spans="1:2">
      <c r="A578" s="290" t="s">
        <v>485</v>
      </c>
      <c r="B578" s="291">
        <v>0</v>
      </c>
    </row>
    <row r="579" s="281" customFormat="1" customHeight="1" spans="1:2">
      <c r="A579" s="290" t="s">
        <v>486</v>
      </c>
      <c r="B579" s="291">
        <f>SUM(B580:B587)</f>
        <v>994</v>
      </c>
    </row>
    <row r="580" s="281" customFormat="1" customHeight="1" spans="1:2">
      <c r="A580" s="290" t="s">
        <v>86</v>
      </c>
      <c r="B580" s="291">
        <v>0</v>
      </c>
    </row>
    <row r="581" s="281" customFormat="1" customHeight="1" spans="1:2">
      <c r="A581" s="290" t="s">
        <v>87</v>
      </c>
      <c r="B581" s="291">
        <v>0</v>
      </c>
    </row>
    <row r="582" s="281" customFormat="1" customHeight="1" spans="1:2">
      <c r="A582" s="290" t="s">
        <v>88</v>
      </c>
      <c r="B582" s="291">
        <v>0</v>
      </c>
    </row>
    <row r="583" s="281" customFormat="1" customHeight="1" spans="1:2">
      <c r="A583" s="290" t="s">
        <v>487</v>
      </c>
      <c r="B583" s="291">
        <v>134</v>
      </c>
    </row>
    <row r="584" s="281" customFormat="1" customHeight="1" spans="1:2">
      <c r="A584" s="290" t="s">
        <v>488</v>
      </c>
      <c r="B584" s="291">
        <v>15</v>
      </c>
    </row>
    <row r="585" s="281" customFormat="1" customHeight="1" spans="1:2">
      <c r="A585" s="290" t="s">
        <v>489</v>
      </c>
      <c r="B585" s="291">
        <v>0</v>
      </c>
    </row>
    <row r="586" s="281" customFormat="1" customHeight="1" spans="1:2">
      <c r="A586" s="290" t="s">
        <v>490</v>
      </c>
      <c r="B586" s="294">
        <v>185</v>
      </c>
    </row>
    <row r="587" s="281" customFormat="1" customHeight="1" spans="1:2">
      <c r="A587" s="290" t="s">
        <v>491</v>
      </c>
      <c r="B587" s="291">
        <v>660</v>
      </c>
    </row>
    <row r="588" s="281" customFormat="1" customHeight="1" spans="1:2">
      <c r="A588" s="290" t="s">
        <v>492</v>
      </c>
      <c r="B588" s="291">
        <f>SUM(B589:B592)</f>
        <v>0</v>
      </c>
    </row>
    <row r="589" s="281" customFormat="1" customHeight="1" spans="1:2">
      <c r="A589" s="290" t="s">
        <v>86</v>
      </c>
      <c r="B589" s="291">
        <v>0</v>
      </c>
    </row>
    <row r="590" s="281" customFormat="1" customHeight="1" spans="1:2">
      <c r="A590" s="290" t="s">
        <v>87</v>
      </c>
      <c r="B590" s="291">
        <v>0</v>
      </c>
    </row>
    <row r="591" s="281" customFormat="1" customHeight="1" spans="1:2">
      <c r="A591" s="290" t="s">
        <v>88</v>
      </c>
      <c r="B591" s="291">
        <v>0</v>
      </c>
    </row>
    <row r="592" s="281" customFormat="1" customHeight="1" spans="1:2">
      <c r="A592" s="290" t="s">
        <v>493</v>
      </c>
      <c r="B592" s="291">
        <v>0</v>
      </c>
    </row>
    <row r="593" s="281" customFormat="1" customHeight="1" spans="1:2">
      <c r="A593" s="290" t="s">
        <v>494</v>
      </c>
      <c r="B593" s="291">
        <f>SUM(B594:B595)</f>
        <v>2927</v>
      </c>
    </row>
    <row r="594" s="281" customFormat="1" customHeight="1" spans="1:2">
      <c r="A594" s="290" t="s">
        <v>495</v>
      </c>
      <c r="B594" s="291">
        <v>2469</v>
      </c>
    </row>
    <row r="595" s="281" customFormat="1" customHeight="1" spans="1:2">
      <c r="A595" s="290" t="s">
        <v>496</v>
      </c>
      <c r="B595" s="291">
        <v>458</v>
      </c>
    </row>
    <row r="596" s="281" customFormat="1" customHeight="1" spans="1:2">
      <c r="A596" s="290" t="s">
        <v>497</v>
      </c>
      <c r="B596" s="291">
        <f>SUM(B597:B598)</f>
        <v>140</v>
      </c>
    </row>
    <row r="597" s="281" customFormat="1" customHeight="1" spans="1:2">
      <c r="A597" s="290" t="s">
        <v>498</v>
      </c>
      <c r="B597" s="291">
        <v>70</v>
      </c>
    </row>
    <row r="598" s="281" customFormat="1" customHeight="1" spans="1:2">
      <c r="A598" s="290" t="s">
        <v>499</v>
      </c>
      <c r="B598" s="291">
        <v>70</v>
      </c>
    </row>
    <row r="599" s="281" customFormat="1" customHeight="1" spans="1:2">
      <c r="A599" s="290" t="s">
        <v>500</v>
      </c>
      <c r="B599" s="294">
        <f>SUM(B600:B601)</f>
        <v>600</v>
      </c>
    </row>
    <row r="600" s="281" customFormat="1" customHeight="1" spans="1:2">
      <c r="A600" s="290" t="s">
        <v>501</v>
      </c>
      <c r="B600" s="294">
        <v>6</v>
      </c>
    </row>
    <row r="601" s="281" customFormat="1" customHeight="1" spans="1:2">
      <c r="A601" s="290" t="s">
        <v>502</v>
      </c>
      <c r="B601" s="294">
        <v>594</v>
      </c>
    </row>
    <row r="602" s="281" customFormat="1" customHeight="1" spans="1:2">
      <c r="A602" s="290" t="s">
        <v>503</v>
      </c>
      <c r="B602" s="291">
        <f>SUM(B603:B604)</f>
        <v>0</v>
      </c>
    </row>
    <row r="603" s="281" customFormat="1" customHeight="1" spans="1:2">
      <c r="A603" s="290" t="s">
        <v>504</v>
      </c>
      <c r="B603" s="291">
        <v>0</v>
      </c>
    </row>
    <row r="604" s="281" customFormat="1" customHeight="1" spans="1:2">
      <c r="A604" s="290" t="s">
        <v>505</v>
      </c>
      <c r="B604" s="291">
        <v>0</v>
      </c>
    </row>
    <row r="605" s="281" customFormat="1" customHeight="1" spans="1:2">
      <c r="A605" s="290" t="s">
        <v>506</v>
      </c>
      <c r="B605" s="291">
        <f>SUM(B606:B607)</f>
        <v>0</v>
      </c>
    </row>
    <row r="606" s="281" customFormat="1" customHeight="1" spans="1:2">
      <c r="A606" s="290" t="s">
        <v>507</v>
      </c>
      <c r="B606" s="291">
        <v>0</v>
      </c>
    </row>
    <row r="607" s="281" customFormat="1" customHeight="1" spans="1:2">
      <c r="A607" s="290" t="s">
        <v>508</v>
      </c>
      <c r="B607" s="291">
        <v>0</v>
      </c>
    </row>
    <row r="608" s="281" customFormat="1" customHeight="1" spans="1:2">
      <c r="A608" s="290" t="s">
        <v>509</v>
      </c>
      <c r="B608" s="294">
        <f>SUM(B609:B611)</f>
        <v>5270</v>
      </c>
    </row>
    <row r="609" s="281" customFormat="1" customHeight="1" spans="1:2">
      <c r="A609" s="290" t="s">
        <v>510</v>
      </c>
      <c r="B609" s="294">
        <v>0</v>
      </c>
    </row>
    <row r="610" s="281" customFormat="1" customHeight="1" spans="1:2">
      <c r="A610" s="290" t="s">
        <v>511</v>
      </c>
      <c r="B610" s="294">
        <v>5270</v>
      </c>
    </row>
    <row r="611" s="281" customFormat="1" customHeight="1" spans="1:2">
      <c r="A611" s="290" t="s">
        <v>512</v>
      </c>
      <c r="B611" s="294">
        <v>0</v>
      </c>
    </row>
    <row r="612" s="281" customFormat="1" customHeight="1" spans="1:2">
      <c r="A612" s="290" t="s">
        <v>513</v>
      </c>
      <c r="B612" s="294">
        <f>SUM(B613:B616)</f>
        <v>0</v>
      </c>
    </row>
    <row r="613" s="281" customFormat="1" customHeight="1" spans="1:2">
      <c r="A613" s="290" t="s">
        <v>514</v>
      </c>
      <c r="B613" s="294">
        <v>0</v>
      </c>
    </row>
    <row r="614" s="281" customFormat="1" customHeight="1" spans="1:2">
      <c r="A614" s="290" t="s">
        <v>515</v>
      </c>
      <c r="B614" s="294">
        <v>0</v>
      </c>
    </row>
    <row r="615" s="281" customFormat="1" customHeight="1" spans="1:2">
      <c r="A615" s="290" t="s">
        <v>516</v>
      </c>
      <c r="B615" s="294">
        <v>0</v>
      </c>
    </row>
    <row r="616" s="281" customFormat="1" customHeight="1" spans="1:2">
      <c r="A616" s="290" t="s">
        <v>517</v>
      </c>
      <c r="B616" s="294">
        <v>0</v>
      </c>
    </row>
    <row r="617" s="281" customFormat="1" customHeight="1" spans="1:2">
      <c r="A617" s="290" t="s">
        <v>518</v>
      </c>
      <c r="B617" s="294">
        <f>SUM(B618:B624)</f>
        <v>577</v>
      </c>
    </row>
    <row r="618" s="281" customFormat="1" customHeight="1" spans="1:2">
      <c r="A618" s="290" t="s">
        <v>86</v>
      </c>
      <c r="B618" s="294">
        <v>136</v>
      </c>
    </row>
    <row r="619" s="281" customFormat="1" customHeight="1" spans="1:2">
      <c r="A619" s="290" t="s">
        <v>87</v>
      </c>
      <c r="B619" s="294">
        <v>86</v>
      </c>
    </row>
    <row r="620" s="281" customFormat="1" customHeight="1" spans="1:2">
      <c r="A620" s="290" t="s">
        <v>88</v>
      </c>
      <c r="B620" s="294">
        <v>0</v>
      </c>
    </row>
    <row r="621" s="281" customFormat="1" customHeight="1" spans="1:2">
      <c r="A621" s="290" t="s">
        <v>519</v>
      </c>
      <c r="B621" s="294">
        <v>316</v>
      </c>
    </row>
    <row r="622" s="281" customFormat="1" customHeight="1" spans="1:2">
      <c r="A622" s="290" t="s">
        <v>520</v>
      </c>
      <c r="B622" s="294">
        <v>0</v>
      </c>
    </row>
    <row r="623" s="281" customFormat="1" customHeight="1" spans="1:2">
      <c r="A623" s="290" t="s">
        <v>95</v>
      </c>
      <c r="B623" s="294">
        <v>0</v>
      </c>
    </row>
    <row r="624" s="281" customFormat="1" customHeight="1" spans="1:2">
      <c r="A624" s="290" t="s">
        <v>521</v>
      </c>
      <c r="B624" s="294">
        <v>39</v>
      </c>
    </row>
    <row r="625" s="281" customFormat="1" customHeight="1" spans="1:2">
      <c r="A625" s="290" t="s">
        <v>522</v>
      </c>
      <c r="B625" s="294">
        <f>SUM(B626:B627)</f>
        <v>1013</v>
      </c>
    </row>
    <row r="626" s="281" customFormat="1" customHeight="1" spans="1:2">
      <c r="A626" s="290" t="s">
        <v>523</v>
      </c>
      <c r="B626" s="294">
        <v>13</v>
      </c>
    </row>
    <row r="627" s="281" customFormat="1" customHeight="1" spans="1:2">
      <c r="A627" s="290" t="s">
        <v>524</v>
      </c>
      <c r="B627" s="294">
        <v>1000</v>
      </c>
    </row>
    <row r="628" s="281" customFormat="1" customHeight="1" spans="1:2">
      <c r="A628" s="290" t="s">
        <v>525</v>
      </c>
      <c r="B628" s="291">
        <v>0</v>
      </c>
    </row>
    <row r="629" s="281" customFormat="1" customHeight="1" spans="1:2">
      <c r="A629" s="290" t="s">
        <v>526</v>
      </c>
      <c r="B629" s="291">
        <f>SUM(B630,B635,B649,B653,B665,B668,B672,B677,B681,B685,B688,B697,B698)</f>
        <v>38093</v>
      </c>
    </row>
    <row r="630" s="281" customFormat="1" customHeight="1" spans="1:2">
      <c r="A630" s="290" t="s">
        <v>527</v>
      </c>
      <c r="B630" s="291">
        <f>SUM(B631:B634)</f>
        <v>4500</v>
      </c>
    </row>
    <row r="631" s="281" customFormat="1" customHeight="1" spans="1:2">
      <c r="A631" s="290" t="s">
        <v>86</v>
      </c>
      <c r="B631" s="291">
        <v>780</v>
      </c>
    </row>
    <row r="632" s="281" customFormat="1" customHeight="1" spans="1:2">
      <c r="A632" s="290" t="s">
        <v>87</v>
      </c>
      <c r="B632" s="291">
        <v>0</v>
      </c>
    </row>
    <row r="633" s="281" customFormat="1" customHeight="1" spans="1:2">
      <c r="A633" s="290" t="s">
        <v>88</v>
      </c>
      <c r="B633" s="291">
        <v>0</v>
      </c>
    </row>
    <row r="634" s="281" customFormat="1" customHeight="1" spans="1:2">
      <c r="A634" s="290" t="s">
        <v>528</v>
      </c>
      <c r="B634" s="291">
        <v>3720</v>
      </c>
    </row>
    <row r="635" s="281" customFormat="1" customHeight="1" spans="1:2">
      <c r="A635" s="290" t="s">
        <v>529</v>
      </c>
      <c r="B635" s="291">
        <f>SUM(B636:B648)</f>
        <v>445</v>
      </c>
    </row>
    <row r="636" s="281" customFormat="1" customHeight="1" spans="1:2">
      <c r="A636" s="290" t="s">
        <v>530</v>
      </c>
      <c r="B636" s="291">
        <v>0</v>
      </c>
    </row>
    <row r="637" s="281" customFormat="1" customHeight="1" spans="1:2">
      <c r="A637" s="290" t="s">
        <v>531</v>
      </c>
      <c r="B637" s="291">
        <v>0</v>
      </c>
    </row>
    <row r="638" s="281" customFormat="1" customHeight="1" spans="1:2">
      <c r="A638" s="290" t="s">
        <v>532</v>
      </c>
      <c r="B638" s="291">
        <v>0</v>
      </c>
    </row>
    <row r="639" s="281" customFormat="1" customHeight="1" spans="1:2">
      <c r="A639" s="290" t="s">
        <v>533</v>
      </c>
      <c r="B639" s="291">
        <v>0</v>
      </c>
    </row>
    <row r="640" s="281" customFormat="1" customHeight="1" spans="1:2">
      <c r="A640" s="290" t="s">
        <v>534</v>
      </c>
      <c r="B640" s="291">
        <v>0</v>
      </c>
    </row>
    <row r="641" s="281" customFormat="1" customHeight="1" spans="1:2">
      <c r="A641" s="290" t="s">
        <v>535</v>
      </c>
      <c r="B641" s="291">
        <v>0</v>
      </c>
    </row>
    <row r="642" s="281" customFormat="1" customHeight="1" spans="1:2">
      <c r="A642" s="290" t="s">
        <v>536</v>
      </c>
      <c r="B642" s="291">
        <v>0</v>
      </c>
    </row>
    <row r="643" s="281" customFormat="1" customHeight="1" spans="1:2">
      <c r="A643" s="290" t="s">
        <v>537</v>
      </c>
      <c r="B643" s="291">
        <v>0</v>
      </c>
    </row>
    <row r="644" s="281" customFormat="1" customHeight="1" spans="1:2">
      <c r="A644" s="290" t="s">
        <v>538</v>
      </c>
      <c r="B644" s="291">
        <v>0</v>
      </c>
    </row>
    <row r="645" s="281" customFormat="1" customHeight="1" spans="1:2">
      <c r="A645" s="290" t="s">
        <v>539</v>
      </c>
      <c r="B645" s="291">
        <v>0</v>
      </c>
    </row>
    <row r="646" s="281" customFormat="1" customHeight="1" spans="1:2">
      <c r="A646" s="290" t="s">
        <v>540</v>
      </c>
      <c r="B646" s="291">
        <v>0</v>
      </c>
    </row>
    <row r="647" s="281" customFormat="1" customHeight="1" spans="1:2">
      <c r="A647" s="290" t="s">
        <v>541</v>
      </c>
      <c r="B647" s="291">
        <v>0</v>
      </c>
    </row>
    <row r="648" s="281" customFormat="1" customHeight="1" spans="1:2">
      <c r="A648" s="290" t="s">
        <v>542</v>
      </c>
      <c r="B648" s="291">
        <v>445</v>
      </c>
    </row>
    <row r="649" s="281" customFormat="1" customHeight="1" spans="1:2">
      <c r="A649" s="290" t="s">
        <v>543</v>
      </c>
      <c r="B649" s="291">
        <f>SUM(B650:B652)</f>
        <v>2151</v>
      </c>
    </row>
    <row r="650" s="281" customFormat="1" customHeight="1" spans="1:2">
      <c r="A650" s="290" t="s">
        <v>544</v>
      </c>
      <c r="B650" s="291">
        <v>0</v>
      </c>
    </row>
    <row r="651" s="281" customFormat="1" customHeight="1" spans="1:2">
      <c r="A651" s="290" t="s">
        <v>545</v>
      </c>
      <c r="B651" s="291">
        <v>0</v>
      </c>
    </row>
    <row r="652" s="281" customFormat="1" customHeight="1" spans="1:2">
      <c r="A652" s="290" t="s">
        <v>546</v>
      </c>
      <c r="B652" s="291">
        <v>2151</v>
      </c>
    </row>
    <row r="653" s="281" customFormat="1" customHeight="1" spans="1:2">
      <c r="A653" s="290" t="s">
        <v>547</v>
      </c>
      <c r="B653" s="291">
        <f>SUM(B654:B664)</f>
        <v>4467</v>
      </c>
    </row>
    <row r="654" s="281" customFormat="1" customHeight="1" spans="1:2">
      <c r="A654" s="290" t="s">
        <v>548</v>
      </c>
      <c r="B654" s="291">
        <v>677</v>
      </c>
    </row>
    <row r="655" s="281" customFormat="1" customHeight="1" spans="1:2">
      <c r="A655" s="290" t="s">
        <v>549</v>
      </c>
      <c r="B655" s="291">
        <v>507</v>
      </c>
    </row>
    <row r="656" s="281" customFormat="1" customHeight="1" spans="1:2">
      <c r="A656" s="290" t="s">
        <v>550</v>
      </c>
      <c r="B656" s="291">
        <v>953</v>
      </c>
    </row>
    <row r="657" s="281" customFormat="1" customHeight="1" spans="1:2">
      <c r="A657" s="290" t="s">
        <v>551</v>
      </c>
      <c r="B657" s="291">
        <v>0</v>
      </c>
    </row>
    <row r="658" s="281" customFormat="1" customHeight="1" spans="1:2">
      <c r="A658" s="290" t="s">
        <v>552</v>
      </c>
      <c r="B658" s="291">
        <v>0</v>
      </c>
    </row>
    <row r="659" s="281" customFormat="1" customHeight="1" spans="1:2">
      <c r="A659" s="290" t="s">
        <v>553</v>
      </c>
      <c r="B659" s="291">
        <v>0</v>
      </c>
    </row>
    <row r="660" s="281" customFormat="1" customHeight="1" spans="1:2">
      <c r="A660" s="290" t="s">
        <v>554</v>
      </c>
      <c r="B660" s="291">
        <v>0</v>
      </c>
    </row>
    <row r="661" s="281" customFormat="1" customHeight="1" spans="1:2">
      <c r="A661" s="290" t="s">
        <v>555</v>
      </c>
      <c r="B661" s="291">
        <v>2150</v>
      </c>
    </row>
    <row r="662" s="281" customFormat="1" customHeight="1" spans="1:2">
      <c r="A662" s="290" t="s">
        <v>556</v>
      </c>
      <c r="B662" s="291">
        <v>0</v>
      </c>
    </row>
    <row r="663" s="281" customFormat="1" customHeight="1" spans="1:2">
      <c r="A663" s="290" t="s">
        <v>557</v>
      </c>
      <c r="B663" s="291">
        <v>130</v>
      </c>
    </row>
    <row r="664" s="281" customFormat="1" customHeight="1" spans="1:2">
      <c r="A664" s="290" t="s">
        <v>558</v>
      </c>
      <c r="B664" s="291">
        <v>50</v>
      </c>
    </row>
    <row r="665" s="281" customFormat="1" customHeight="1" spans="1:2">
      <c r="A665" s="290" t="s">
        <v>559</v>
      </c>
      <c r="B665" s="291">
        <f>SUM(B666:B667)</f>
        <v>48</v>
      </c>
    </row>
    <row r="666" s="281" customFormat="1" customHeight="1" spans="1:2">
      <c r="A666" s="290" t="s">
        <v>560</v>
      </c>
      <c r="B666" s="291">
        <v>0</v>
      </c>
    </row>
    <row r="667" s="281" customFormat="1" customHeight="1" spans="1:2">
      <c r="A667" s="290" t="s">
        <v>561</v>
      </c>
      <c r="B667" s="291">
        <v>48</v>
      </c>
    </row>
    <row r="668" s="281" customFormat="1" customHeight="1" spans="1:2">
      <c r="A668" s="290" t="s">
        <v>562</v>
      </c>
      <c r="B668" s="291">
        <f>SUM(B669:B671)</f>
        <v>3052</v>
      </c>
    </row>
    <row r="669" s="281" customFormat="1" customHeight="1" spans="1:2">
      <c r="A669" s="290" t="s">
        <v>563</v>
      </c>
      <c r="B669" s="291">
        <v>0</v>
      </c>
    </row>
    <row r="670" s="281" customFormat="1" customHeight="1" spans="1:2">
      <c r="A670" s="290" t="s">
        <v>564</v>
      </c>
      <c r="B670" s="291">
        <v>795</v>
      </c>
    </row>
    <row r="671" s="281" customFormat="1" customHeight="1" spans="1:2">
      <c r="A671" s="290" t="s">
        <v>565</v>
      </c>
      <c r="B671" s="291">
        <v>2257</v>
      </c>
    </row>
    <row r="672" s="281" customFormat="1" customHeight="1" spans="1:2">
      <c r="A672" s="290" t="s">
        <v>566</v>
      </c>
      <c r="B672" s="291">
        <f>SUM(B673:B676)</f>
        <v>6560</v>
      </c>
    </row>
    <row r="673" s="281" customFormat="1" customHeight="1" spans="1:2">
      <c r="A673" s="290" t="s">
        <v>567</v>
      </c>
      <c r="B673" s="291">
        <v>1978</v>
      </c>
    </row>
    <row r="674" s="281" customFormat="1" customHeight="1" spans="1:2">
      <c r="A674" s="290" t="s">
        <v>568</v>
      </c>
      <c r="B674" s="291">
        <v>792</v>
      </c>
    </row>
    <row r="675" s="281" customFormat="1" customHeight="1" spans="1:2">
      <c r="A675" s="290" t="s">
        <v>569</v>
      </c>
      <c r="B675" s="291">
        <v>3785</v>
      </c>
    </row>
    <row r="676" s="281" customFormat="1" customHeight="1" spans="1:2">
      <c r="A676" s="290" t="s">
        <v>570</v>
      </c>
      <c r="B676" s="291">
        <v>5</v>
      </c>
    </row>
    <row r="677" s="281" customFormat="1" customHeight="1" spans="1:2">
      <c r="A677" s="290" t="s">
        <v>571</v>
      </c>
      <c r="B677" s="291">
        <f>SUM(B678:B680)</f>
        <v>16018</v>
      </c>
    </row>
    <row r="678" s="281" customFormat="1" customHeight="1" spans="1:2">
      <c r="A678" s="290" t="s">
        <v>572</v>
      </c>
      <c r="B678" s="291">
        <v>0</v>
      </c>
    </row>
    <row r="679" s="281" customFormat="1" customHeight="1" spans="1:2">
      <c r="A679" s="290" t="s">
        <v>573</v>
      </c>
      <c r="B679" s="291">
        <v>16018</v>
      </c>
    </row>
    <row r="680" s="281" customFormat="1" customHeight="1" spans="1:2">
      <c r="A680" s="290" t="s">
        <v>574</v>
      </c>
      <c r="B680" s="291">
        <v>0</v>
      </c>
    </row>
    <row r="681" s="281" customFormat="1" customHeight="1" spans="1:2">
      <c r="A681" s="290" t="s">
        <v>575</v>
      </c>
      <c r="B681" s="291">
        <f>SUM(B682:B684)</f>
        <v>400</v>
      </c>
    </row>
    <row r="682" s="281" customFormat="1" customHeight="1" spans="1:2">
      <c r="A682" s="290" t="s">
        <v>576</v>
      </c>
      <c r="B682" s="291">
        <v>400</v>
      </c>
    </row>
    <row r="683" s="281" customFormat="1" customHeight="1" spans="1:2">
      <c r="A683" s="290" t="s">
        <v>577</v>
      </c>
      <c r="B683" s="291">
        <v>0</v>
      </c>
    </row>
    <row r="684" s="281" customFormat="1" customHeight="1" spans="1:2">
      <c r="A684" s="290" t="s">
        <v>578</v>
      </c>
      <c r="B684" s="291">
        <v>0</v>
      </c>
    </row>
    <row r="685" s="281" customFormat="1" customHeight="1" spans="1:2">
      <c r="A685" s="290" t="s">
        <v>579</v>
      </c>
      <c r="B685" s="291">
        <f>SUM(B686:B687)</f>
        <v>409</v>
      </c>
    </row>
    <row r="686" s="281" customFormat="1" customHeight="1" spans="1:2">
      <c r="A686" s="290" t="s">
        <v>580</v>
      </c>
      <c r="B686" s="291">
        <v>409</v>
      </c>
    </row>
    <row r="687" s="281" customFormat="1" customHeight="1" spans="1:2">
      <c r="A687" s="290" t="s">
        <v>581</v>
      </c>
      <c r="B687" s="291">
        <v>0</v>
      </c>
    </row>
    <row r="688" s="281" customFormat="1" customHeight="1" spans="1:2">
      <c r="A688" s="290" t="s">
        <v>582</v>
      </c>
      <c r="B688" s="291">
        <f>SUM(B689:B696)</f>
        <v>43</v>
      </c>
    </row>
    <row r="689" s="281" customFormat="1" customHeight="1" spans="1:2">
      <c r="A689" s="290" t="s">
        <v>86</v>
      </c>
      <c r="B689" s="291">
        <v>0</v>
      </c>
    </row>
    <row r="690" s="281" customFormat="1" customHeight="1" spans="1:2">
      <c r="A690" s="290" t="s">
        <v>87</v>
      </c>
      <c r="B690" s="294">
        <v>0</v>
      </c>
    </row>
    <row r="691" s="281" customFormat="1" customHeight="1" spans="1:2">
      <c r="A691" s="290" t="s">
        <v>88</v>
      </c>
      <c r="B691" s="294">
        <v>0</v>
      </c>
    </row>
    <row r="692" s="281" customFormat="1" customHeight="1" spans="1:2">
      <c r="A692" s="290" t="s">
        <v>127</v>
      </c>
      <c r="B692" s="294">
        <v>0</v>
      </c>
    </row>
    <row r="693" s="281" customFormat="1" customHeight="1" spans="1:2">
      <c r="A693" s="290" t="s">
        <v>583</v>
      </c>
      <c r="B693" s="294">
        <v>12</v>
      </c>
    </row>
    <row r="694" s="281" customFormat="1" customHeight="1" spans="1:2">
      <c r="A694" s="290" t="s">
        <v>584</v>
      </c>
      <c r="B694" s="294">
        <v>0</v>
      </c>
    </row>
    <row r="695" s="281" customFormat="1" customHeight="1" spans="1:2">
      <c r="A695" s="290" t="s">
        <v>95</v>
      </c>
      <c r="B695" s="294">
        <v>0</v>
      </c>
    </row>
    <row r="696" s="281" customFormat="1" customHeight="1" spans="1:2">
      <c r="A696" s="290" t="s">
        <v>585</v>
      </c>
      <c r="B696" s="294">
        <v>31</v>
      </c>
    </row>
    <row r="697" s="281" customFormat="1" customHeight="1" spans="1:2">
      <c r="A697" s="290" t="s">
        <v>586</v>
      </c>
      <c r="B697" s="294">
        <v>0</v>
      </c>
    </row>
    <row r="698" s="281" customFormat="1" customHeight="1" spans="1:2">
      <c r="A698" s="290" t="s">
        <v>587</v>
      </c>
      <c r="B698" s="291">
        <v>0</v>
      </c>
    </row>
    <row r="699" s="281" customFormat="1" customHeight="1" spans="1:2">
      <c r="A699" s="290" t="s">
        <v>588</v>
      </c>
      <c r="B699" s="291">
        <f>SUM(B700,B710,B714,B723,B728,B735,B741,B744,B747,B748,B749,B755,B756,B757,B772)</f>
        <v>9320</v>
      </c>
    </row>
    <row r="700" s="281" customFormat="1" customHeight="1" spans="1:2">
      <c r="A700" s="290" t="s">
        <v>589</v>
      </c>
      <c r="B700" s="291">
        <f>SUM(B701:B709)</f>
        <v>0</v>
      </c>
    </row>
    <row r="701" s="281" customFormat="1" customHeight="1" spans="1:2">
      <c r="A701" s="290" t="s">
        <v>86</v>
      </c>
      <c r="B701" s="291">
        <v>0</v>
      </c>
    </row>
    <row r="702" s="281" customFormat="1" customHeight="1" spans="1:2">
      <c r="A702" s="290" t="s">
        <v>87</v>
      </c>
      <c r="B702" s="291">
        <v>0</v>
      </c>
    </row>
    <row r="703" s="281" customFormat="1" customHeight="1" spans="1:2">
      <c r="A703" s="290" t="s">
        <v>88</v>
      </c>
      <c r="B703" s="291">
        <v>0</v>
      </c>
    </row>
    <row r="704" s="281" customFormat="1" customHeight="1" spans="1:2">
      <c r="A704" s="290" t="s">
        <v>590</v>
      </c>
      <c r="B704" s="291">
        <v>0</v>
      </c>
    </row>
    <row r="705" s="281" customFormat="1" customHeight="1" spans="1:2">
      <c r="A705" s="290" t="s">
        <v>591</v>
      </c>
      <c r="B705" s="291">
        <v>0</v>
      </c>
    </row>
    <row r="706" s="281" customFormat="1" customHeight="1" spans="1:2">
      <c r="A706" s="290" t="s">
        <v>592</v>
      </c>
      <c r="B706" s="291">
        <v>0</v>
      </c>
    </row>
    <row r="707" s="281" customFormat="1" customHeight="1" spans="1:2">
      <c r="A707" s="290" t="s">
        <v>593</v>
      </c>
      <c r="B707" s="291">
        <v>0</v>
      </c>
    </row>
    <row r="708" s="281" customFormat="1" customHeight="1" spans="1:2">
      <c r="A708" s="290" t="s">
        <v>594</v>
      </c>
      <c r="B708" s="291">
        <v>0</v>
      </c>
    </row>
    <row r="709" s="281" customFormat="1" customHeight="1" spans="1:2">
      <c r="A709" s="290" t="s">
        <v>595</v>
      </c>
      <c r="B709" s="291">
        <v>0</v>
      </c>
    </row>
    <row r="710" s="281" customFormat="1" customHeight="1" spans="1:2">
      <c r="A710" s="290" t="s">
        <v>596</v>
      </c>
      <c r="B710" s="291">
        <f>SUM(B711:B713)</f>
        <v>1224</v>
      </c>
    </row>
    <row r="711" s="281" customFormat="1" customHeight="1" spans="1:2">
      <c r="A711" s="290" t="s">
        <v>597</v>
      </c>
      <c r="B711" s="291">
        <v>1200</v>
      </c>
    </row>
    <row r="712" s="281" customFormat="1" customHeight="1" spans="1:2">
      <c r="A712" s="290" t="s">
        <v>598</v>
      </c>
      <c r="B712" s="291">
        <v>0</v>
      </c>
    </row>
    <row r="713" s="281" customFormat="1" customHeight="1" spans="1:2">
      <c r="A713" s="290" t="s">
        <v>599</v>
      </c>
      <c r="B713" s="291">
        <v>24</v>
      </c>
    </row>
    <row r="714" s="281" customFormat="1" customHeight="1" spans="1:2">
      <c r="A714" s="290" t="s">
        <v>600</v>
      </c>
      <c r="B714" s="291">
        <f>SUM(B715:B722)</f>
        <v>8084</v>
      </c>
    </row>
    <row r="715" s="281" customFormat="1" customHeight="1" spans="1:2">
      <c r="A715" s="290" t="s">
        <v>601</v>
      </c>
      <c r="B715" s="291">
        <v>1084</v>
      </c>
    </row>
    <row r="716" s="281" customFormat="1" customHeight="1" spans="1:2">
      <c r="A716" s="290" t="s">
        <v>602</v>
      </c>
      <c r="B716" s="291">
        <v>0</v>
      </c>
    </row>
    <row r="717" s="281" customFormat="1" customHeight="1" spans="1:2">
      <c r="A717" s="290" t="s">
        <v>603</v>
      </c>
      <c r="B717" s="291">
        <v>0</v>
      </c>
    </row>
    <row r="718" s="281" customFormat="1" customHeight="1" spans="1:2">
      <c r="A718" s="290" t="s">
        <v>604</v>
      </c>
      <c r="B718" s="291">
        <v>0</v>
      </c>
    </row>
    <row r="719" s="281" customFormat="1" customHeight="1" spans="1:2">
      <c r="A719" s="290" t="s">
        <v>605</v>
      </c>
      <c r="B719" s="291">
        <v>0</v>
      </c>
    </row>
    <row r="720" s="281" customFormat="1" customHeight="1" spans="1:2">
      <c r="A720" s="290" t="s">
        <v>606</v>
      </c>
      <c r="B720" s="291">
        <v>0</v>
      </c>
    </row>
    <row r="721" s="281" customFormat="1" customHeight="1" spans="1:2">
      <c r="A721" s="290" t="s">
        <v>607</v>
      </c>
      <c r="B721" s="291">
        <v>0</v>
      </c>
    </row>
    <row r="722" s="281" customFormat="1" customHeight="1" spans="1:2">
      <c r="A722" s="290" t="s">
        <v>608</v>
      </c>
      <c r="B722" s="291">
        <v>7000</v>
      </c>
    </row>
    <row r="723" s="281" customFormat="1" customHeight="1" spans="1:2">
      <c r="A723" s="290" t="s">
        <v>609</v>
      </c>
      <c r="B723" s="291">
        <f>SUM(B724:B727)</f>
        <v>0</v>
      </c>
    </row>
    <row r="724" s="281" customFormat="1" customHeight="1" spans="1:2">
      <c r="A724" s="290" t="s">
        <v>610</v>
      </c>
      <c r="B724" s="291">
        <v>0</v>
      </c>
    </row>
    <row r="725" s="281" customFormat="1" customHeight="1" spans="1:2">
      <c r="A725" s="290" t="s">
        <v>611</v>
      </c>
      <c r="B725" s="291">
        <v>0</v>
      </c>
    </row>
    <row r="726" s="281" customFormat="1" customHeight="1" spans="1:2">
      <c r="A726" s="290" t="s">
        <v>612</v>
      </c>
      <c r="B726" s="291">
        <v>0</v>
      </c>
    </row>
    <row r="727" s="281" customFormat="1" customHeight="1" spans="1:2">
      <c r="A727" s="290" t="s">
        <v>613</v>
      </c>
      <c r="B727" s="291">
        <v>0</v>
      </c>
    </row>
    <row r="728" s="281" customFormat="1" customHeight="1" spans="1:2">
      <c r="A728" s="290" t="s">
        <v>614</v>
      </c>
      <c r="B728" s="291">
        <f>SUM(B729:B734)</f>
        <v>0</v>
      </c>
    </row>
    <row r="729" s="281" customFormat="1" customHeight="1" spans="1:2">
      <c r="A729" s="290" t="s">
        <v>615</v>
      </c>
      <c r="B729" s="291">
        <v>0</v>
      </c>
    </row>
    <row r="730" s="281" customFormat="1" customHeight="1" spans="1:2">
      <c r="A730" s="290" t="s">
        <v>616</v>
      </c>
      <c r="B730" s="291">
        <v>0</v>
      </c>
    </row>
    <row r="731" s="281" customFormat="1" customHeight="1" spans="1:2">
      <c r="A731" s="290" t="s">
        <v>617</v>
      </c>
      <c r="B731" s="291">
        <v>0</v>
      </c>
    </row>
    <row r="732" s="281" customFormat="1" customHeight="1" spans="1:2">
      <c r="A732" s="290" t="s">
        <v>618</v>
      </c>
      <c r="B732" s="291">
        <v>0</v>
      </c>
    </row>
    <row r="733" s="281" customFormat="1" customHeight="1" spans="1:2">
      <c r="A733" s="290" t="s">
        <v>619</v>
      </c>
      <c r="B733" s="291">
        <v>0</v>
      </c>
    </row>
    <row r="734" s="281" customFormat="1" customHeight="1" spans="1:2">
      <c r="A734" s="290" t="s">
        <v>620</v>
      </c>
      <c r="B734" s="291">
        <v>0</v>
      </c>
    </row>
    <row r="735" s="281" customFormat="1" customHeight="1" spans="1:2">
      <c r="A735" s="290" t="s">
        <v>621</v>
      </c>
      <c r="B735" s="291">
        <f>SUM(B736:B740)</f>
        <v>12</v>
      </c>
    </row>
    <row r="736" s="281" customFormat="1" customHeight="1" spans="1:2">
      <c r="A736" s="290" t="s">
        <v>622</v>
      </c>
      <c r="B736" s="291">
        <v>12</v>
      </c>
    </row>
    <row r="737" s="281" customFormat="1" customHeight="1" spans="1:2">
      <c r="A737" s="290" t="s">
        <v>623</v>
      </c>
      <c r="B737" s="291">
        <v>0</v>
      </c>
    </row>
    <row r="738" s="281" customFormat="1" customHeight="1" spans="1:2">
      <c r="A738" s="290" t="s">
        <v>624</v>
      </c>
      <c r="B738" s="291">
        <v>0</v>
      </c>
    </row>
    <row r="739" s="281" customFormat="1" customHeight="1" spans="1:2">
      <c r="A739" s="290" t="s">
        <v>625</v>
      </c>
      <c r="B739" s="291">
        <v>0</v>
      </c>
    </row>
    <row r="740" s="281" customFormat="1" customHeight="1" spans="1:2">
      <c r="A740" s="290" t="s">
        <v>626</v>
      </c>
      <c r="B740" s="291">
        <v>0</v>
      </c>
    </row>
    <row r="741" s="281" customFormat="1" customHeight="1" spans="1:2">
      <c r="A741" s="290" t="s">
        <v>627</v>
      </c>
      <c r="B741" s="291">
        <f>SUM(B742:B743)</f>
        <v>0</v>
      </c>
    </row>
    <row r="742" s="281" customFormat="1" customHeight="1" spans="1:2">
      <c r="A742" s="290" t="s">
        <v>628</v>
      </c>
      <c r="B742" s="291">
        <v>0</v>
      </c>
    </row>
    <row r="743" s="281" customFormat="1" customHeight="1" spans="1:2">
      <c r="A743" s="290" t="s">
        <v>629</v>
      </c>
      <c r="B743" s="291">
        <v>0</v>
      </c>
    </row>
    <row r="744" s="281" customFormat="1" customHeight="1" spans="1:2">
      <c r="A744" s="290" t="s">
        <v>630</v>
      </c>
      <c r="B744" s="291">
        <f>SUM(B745:B746)</f>
        <v>0</v>
      </c>
    </row>
    <row r="745" s="281" customFormat="1" customHeight="1" spans="1:2">
      <c r="A745" s="290" t="s">
        <v>631</v>
      </c>
      <c r="B745" s="291">
        <v>0</v>
      </c>
    </row>
    <row r="746" s="281" customFormat="1" customHeight="1" spans="1:2">
      <c r="A746" s="290" t="s">
        <v>632</v>
      </c>
      <c r="B746" s="291">
        <v>0</v>
      </c>
    </row>
    <row r="747" s="281" customFormat="1" customHeight="1" spans="1:2">
      <c r="A747" s="290" t="s">
        <v>633</v>
      </c>
      <c r="B747" s="291">
        <v>0</v>
      </c>
    </row>
    <row r="748" s="281" customFormat="1" customHeight="1" spans="1:2">
      <c r="A748" s="290" t="s">
        <v>634</v>
      </c>
      <c r="B748" s="291">
        <v>0</v>
      </c>
    </row>
    <row r="749" s="281" customFormat="1" customHeight="1" spans="1:2">
      <c r="A749" s="290" t="s">
        <v>635</v>
      </c>
      <c r="B749" s="291">
        <f>SUM(B750:B754)</f>
        <v>0</v>
      </c>
    </row>
    <row r="750" s="281" customFormat="1" customHeight="1" spans="1:2">
      <c r="A750" s="290" t="s">
        <v>636</v>
      </c>
      <c r="B750" s="291">
        <v>0</v>
      </c>
    </row>
    <row r="751" s="281" customFormat="1" customHeight="1" spans="1:2">
      <c r="A751" s="290" t="s">
        <v>637</v>
      </c>
      <c r="B751" s="291">
        <v>0</v>
      </c>
    </row>
    <row r="752" s="281" customFormat="1" customHeight="1" spans="1:2">
      <c r="A752" s="290" t="s">
        <v>638</v>
      </c>
      <c r="B752" s="291">
        <v>0</v>
      </c>
    </row>
    <row r="753" s="281" customFormat="1" customHeight="1" spans="1:2">
      <c r="A753" s="290" t="s">
        <v>639</v>
      </c>
      <c r="B753" s="291">
        <v>0</v>
      </c>
    </row>
    <row r="754" s="281" customFormat="1" customHeight="1" spans="1:2">
      <c r="A754" s="290" t="s">
        <v>640</v>
      </c>
      <c r="B754" s="291">
        <v>0</v>
      </c>
    </row>
    <row r="755" s="281" customFormat="1" customHeight="1" spans="1:2">
      <c r="A755" s="290" t="s">
        <v>641</v>
      </c>
      <c r="B755" s="291">
        <v>0</v>
      </c>
    </row>
    <row r="756" s="281" customFormat="1" customHeight="1" spans="1:2">
      <c r="A756" s="290" t="s">
        <v>642</v>
      </c>
      <c r="B756" s="291">
        <v>0</v>
      </c>
    </row>
    <row r="757" s="281" customFormat="1" customHeight="1" spans="1:2">
      <c r="A757" s="290" t="s">
        <v>643</v>
      </c>
      <c r="B757" s="291">
        <f>SUM(B758:B771)</f>
        <v>0</v>
      </c>
    </row>
    <row r="758" s="281" customFormat="1" customHeight="1" spans="1:2">
      <c r="A758" s="290" t="s">
        <v>86</v>
      </c>
      <c r="B758" s="291">
        <v>0</v>
      </c>
    </row>
    <row r="759" s="281" customFormat="1" customHeight="1" spans="1:2">
      <c r="A759" s="290" t="s">
        <v>87</v>
      </c>
      <c r="B759" s="291">
        <v>0</v>
      </c>
    </row>
    <row r="760" s="281" customFormat="1" customHeight="1" spans="1:2">
      <c r="A760" s="290" t="s">
        <v>88</v>
      </c>
      <c r="B760" s="291">
        <v>0</v>
      </c>
    </row>
    <row r="761" s="281" customFormat="1" customHeight="1" spans="1:2">
      <c r="A761" s="290" t="s">
        <v>644</v>
      </c>
      <c r="B761" s="291">
        <v>0</v>
      </c>
    </row>
    <row r="762" s="281" customFormat="1" customHeight="1" spans="1:2">
      <c r="A762" s="290" t="s">
        <v>645</v>
      </c>
      <c r="B762" s="291">
        <v>0</v>
      </c>
    </row>
    <row r="763" s="281" customFormat="1" customHeight="1" spans="1:2">
      <c r="A763" s="290" t="s">
        <v>646</v>
      </c>
      <c r="B763" s="291">
        <v>0</v>
      </c>
    </row>
    <row r="764" s="281" customFormat="1" customHeight="1" spans="1:2">
      <c r="A764" s="290" t="s">
        <v>647</v>
      </c>
      <c r="B764" s="291">
        <v>0</v>
      </c>
    </row>
    <row r="765" s="281" customFormat="1" customHeight="1" spans="1:2">
      <c r="A765" s="290" t="s">
        <v>648</v>
      </c>
      <c r="B765" s="291">
        <v>0</v>
      </c>
    </row>
    <row r="766" s="281" customFormat="1" customHeight="1" spans="1:2">
      <c r="A766" s="290" t="s">
        <v>649</v>
      </c>
      <c r="B766" s="291">
        <v>0</v>
      </c>
    </row>
    <row r="767" s="281" customFormat="1" customHeight="1" spans="1:2">
      <c r="A767" s="290" t="s">
        <v>650</v>
      </c>
      <c r="B767" s="291">
        <v>0</v>
      </c>
    </row>
    <row r="768" s="281" customFormat="1" customHeight="1" spans="1:2">
      <c r="A768" s="290" t="s">
        <v>127</v>
      </c>
      <c r="B768" s="291">
        <v>0</v>
      </c>
    </row>
    <row r="769" s="281" customFormat="1" customHeight="1" spans="1:2">
      <c r="A769" s="290" t="s">
        <v>651</v>
      </c>
      <c r="B769" s="291">
        <v>0</v>
      </c>
    </row>
    <row r="770" s="281" customFormat="1" customHeight="1" spans="1:2">
      <c r="A770" s="290" t="s">
        <v>95</v>
      </c>
      <c r="B770" s="291">
        <v>0</v>
      </c>
    </row>
    <row r="771" s="281" customFormat="1" customHeight="1" spans="1:2">
      <c r="A771" s="290" t="s">
        <v>652</v>
      </c>
      <c r="B771" s="291">
        <v>0</v>
      </c>
    </row>
    <row r="772" s="281" customFormat="1" customHeight="1" spans="1:2">
      <c r="A772" s="290" t="s">
        <v>653</v>
      </c>
      <c r="B772" s="291">
        <v>0</v>
      </c>
    </row>
    <row r="773" s="281" customFormat="1" customHeight="1" spans="1:2">
      <c r="A773" s="290" t="s">
        <v>654</v>
      </c>
      <c r="B773" s="291">
        <f>SUM(B774,B785,B786,B789:B791)</f>
        <v>48008</v>
      </c>
    </row>
    <row r="774" s="281" customFormat="1" customHeight="1" spans="1:2">
      <c r="A774" s="290" t="s">
        <v>655</v>
      </c>
      <c r="B774" s="291">
        <f>SUM(B775:B784)</f>
        <v>3619</v>
      </c>
    </row>
    <row r="775" s="281" customFormat="1" customHeight="1" spans="1:2">
      <c r="A775" s="290" t="s">
        <v>86</v>
      </c>
      <c r="B775" s="291">
        <v>2270</v>
      </c>
    </row>
    <row r="776" s="281" customFormat="1" customHeight="1" spans="1:2">
      <c r="A776" s="290" t="s">
        <v>87</v>
      </c>
      <c r="B776" s="291">
        <v>5</v>
      </c>
    </row>
    <row r="777" s="281" customFormat="1" customHeight="1" spans="1:2">
      <c r="A777" s="290" t="s">
        <v>88</v>
      </c>
      <c r="B777" s="291">
        <v>0</v>
      </c>
    </row>
    <row r="778" s="281" customFormat="1" customHeight="1" spans="1:2">
      <c r="A778" s="290" t="s">
        <v>656</v>
      </c>
      <c r="B778" s="291">
        <v>0</v>
      </c>
    </row>
    <row r="779" s="281" customFormat="1" customHeight="1" spans="1:2">
      <c r="A779" s="290" t="s">
        <v>657</v>
      </c>
      <c r="B779" s="291">
        <v>0</v>
      </c>
    </row>
    <row r="780" s="281" customFormat="1" customHeight="1" spans="1:2">
      <c r="A780" s="290" t="s">
        <v>658</v>
      </c>
      <c r="B780" s="291">
        <v>0</v>
      </c>
    </row>
    <row r="781" s="281" customFormat="1" customHeight="1" spans="1:2">
      <c r="A781" s="290" t="s">
        <v>659</v>
      </c>
      <c r="B781" s="291">
        <v>0</v>
      </c>
    </row>
    <row r="782" s="281" customFormat="1" customHeight="1" spans="1:2">
      <c r="A782" s="290" t="s">
        <v>660</v>
      </c>
      <c r="B782" s="291">
        <v>7</v>
      </c>
    </row>
    <row r="783" s="281" customFormat="1" customHeight="1" spans="1:2">
      <c r="A783" s="290" t="s">
        <v>661</v>
      </c>
      <c r="B783" s="291">
        <v>0</v>
      </c>
    </row>
    <row r="784" s="281" customFormat="1" customHeight="1" spans="1:2">
      <c r="A784" s="290" t="s">
        <v>662</v>
      </c>
      <c r="B784" s="291">
        <v>1337</v>
      </c>
    </row>
    <row r="785" s="281" customFormat="1" customHeight="1" spans="1:2">
      <c r="A785" s="290" t="s">
        <v>663</v>
      </c>
      <c r="B785" s="291">
        <v>1482</v>
      </c>
    </row>
    <row r="786" s="281" customFormat="1" customHeight="1" spans="1:2">
      <c r="A786" s="290" t="s">
        <v>664</v>
      </c>
      <c r="B786" s="291">
        <f>SUM(B787:B788)</f>
        <v>6599</v>
      </c>
    </row>
    <row r="787" s="281" customFormat="1" customHeight="1" spans="1:2">
      <c r="A787" s="290" t="s">
        <v>665</v>
      </c>
      <c r="B787" s="291">
        <v>0</v>
      </c>
    </row>
    <row r="788" s="281" customFormat="1" customHeight="1" spans="1:2">
      <c r="A788" s="290" t="s">
        <v>666</v>
      </c>
      <c r="B788" s="291">
        <v>6599</v>
      </c>
    </row>
    <row r="789" s="281" customFormat="1" customHeight="1" spans="1:2">
      <c r="A789" s="290" t="s">
        <v>667</v>
      </c>
      <c r="B789" s="291">
        <v>33925</v>
      </c>
    </row>
    <row r="790" s="281" customFormat="1" customHeight="1" spans="1:2">
      <c r="A790" s="290" t="s">
        <v>668</v>
      </c>
      <c r="B790" s="291">
        <v>0</v>
      </c>
    </row>
    <row r="791" s="281" customFormat="1" customHeight="1" spans="1:2">
      <c r="A791" s="290" t="s">
        <v>669</v>
      </c>
      <c r="B791" s="291">
        <v>2383</v>
      </c>
    </row>
    <row r="792" s="281" customFormat="1" customHeight="1" spans="1:2">
      <c r="A792" s="290" t="s">
        <v>670</v>
      </c>
      <c r="B792" s="291">
        <f>SUM(B793,B819,B844,B872,B883,B890,B897,B900)</f>
        <v>18839</v>
      </c>
    </row>
    <row r="793" s="281" customFormat="1" customHeight="1" spans="1:2">
      <c r="A793" s="290" t="s">
        <v>671</v>
      </c>
      <c r="B793" s="291">
        <f>SUM(B794:B818)</f>
        <v>6588</v>
      </c>
    </row>
    <row r="794" s="281" customFormat="1" customHeight="1" spans="1:2">
      <c r="A794" s="290" t="s">
        <v>86</v>
      </c>
      <c r="B794" s="291">
        <v>1244</v>
      </c>
    </row>
    <row r="795" s="281" customFormat="1" customHeight="1" spans="1:2">
      <c r="A795" s="290" t="s">
        <v>87</v>
      </c>
      <c r="B795" s="291">
        <v>81</v>
      </c>
    </row>
    <row r="796" s="281" customFormat="1" customHeight="1" spans="1:2">
      <c r="A796" s="290" t="s">
        <v>88</v>
      </c>
      <c r="B796" s="291">
        <v>0</v>
      </c>
    </row>
    <row r="797" s="281" customFormat="1" customHeight="1" spans="1:2">
      <c r="A797" s="290" t="s">
        <v>95</v>
      </c>
      <c r="B797" s="291">
        <v>0</v>
      </c>
    </row>
    <row r="798" s="281" customFormat="1" customHeight="1" spans="1:2">
      <c r="A798" s="290" t="s">
        <v>672</v>
      </c>
      <c r="B798" s="291">
        <v>0</v>
      </c>
    </row>
    <row r="799" s="281" customFormat="1" customHeight="1" spans="1:2">
      <c r="A799" s="290" t="s">
        <v>673</v>
      </c>
      <c r="B799" s="291">
        <v>0</v>
      </c>
    </row>
    <row r="800" s="281" customFormat="1" customHeight="1" spans="1:2">
      <c r="A800" s="290" t="s">
        <v>674</v>
      </c>
      <c r="B800" s="291">
        <v>124</v>
      </c>
    </row>
    <row r="801" s="281" customFormat="1" customHeight="1" spans="1:2">
      <c r="A801" s="290" t="s">
        <v>675</v>
      </c>
      <c r="B801" s="291">
        <v>34</v>
      </c>
    </row>
    <row r="802" s="281" customFormat="1" customHeight="1" spans="1:2">
      <c r="A802" s="290" t="s">
        <v>676</v>
      </c>
      <c r="B802" s="291">
        <v>0</v>
      </c>
    </row>
    <row r="803" s="281" customFormat="1" customHeight="1" spans="1:2">
      <c r="A803" s="290" t="s">
        <v>677</v>
      </c>
      <c r="B803" s="291">
        <v>0</v>
      </c>
    </row>
    <row r="804" s="281" customFormat="1" customHeight="1" spans="1:2">
      <c r="A804" s="290" t="s">
        <v>678</v>
      </c>
      <c r="B804" s="291">
        <v>0</v>
      </c>
    </row>
    <row r="805" s="281" customFormat="1" customHeight="1" spans="1:2">
      <c r="A805" s="290" t="s">
        <v>679</v>
      </c>
      <c r="B805" s="291">
        <v>0</v>
      </c>
    </row>
    <row r="806" s="281" customFormat="1" customHeight="1" spans="1:2">
      <c r="A806" s="290" t="s">
        <v>680</v>
      </c>
      <c r="B806" s="291">
        <v>100</v>
      </c>
    </row>
    <row r="807" s="281" customFormat="1" customHeight="1" spans="1:2">
      <c r="A807" s="290" t="s">
        <v>681</v>
      </c>
      <c r="B807" s="291">
        <v>0</v>
      </c>
    </row>
    <row r="808" s="281" customFormat="1" customHeight="1" spans="1:2">
      <c r="A808" s="290" t="s">
        <v>682</v>
      </c>
      <c r="B808" s="291">
        <v>0</v>
      </c>
    </row>
    <row r="809" s="281" customFormat="1" customHeight="1" spans="1:2">
      <c r="A809" s="290" t="s">
        <v>683</v>
      </c>
      <c r="B809" s="291">
        <v>515</v>
      </c>
    </row>
    <row r="810" s="281" customFormat="1" customHeight="1" spans="1:2">
      <c r="A810" s="290" t="s">
        <v>684</v>
      </c>
      <c r="B810" s="291">
        <v>0</v>
      </c>
    </row>
    <row r="811" s="281" customFormat="1" customHeight="1" spans="1:2">
      <c r="A811" s="290" t="s">
        <v>685</v>
      </c>
      <c r="B811" s="291">
        <v>0</v>
      </c>
    </row>
    <row r="812" s="281" customFormat="1" customHeight="1" spans="1:2">
      <c r="A812" s="290" t="s">
        <v>686</v>
      </c>
      <c r="B812" s="291">
        <v>480</v>
      </c>
    </row>
    <row r="813" s="281" customFormat="1" customHeight="1" spans="1:2">
      <c r="A813" s="290" t="s">
        <v>687</v>
      </c>
      <c r="B813" s="291">
        <v>0</v>
      </c>
    </row>
    <row r="814" s="281" customFormat="1" customHeight="1" spans="1:2">
      <c r="A814" s="290" t="s">
        <v>688</v>
      </c>
      <c r="B814" s="291">
        <v>0</v>
      </c>
    </row>
    <row r="815" s="281" customFormat="1" customHeight="1" spans="1:2">
      <c r="A815" s="290" t="s">
        <v>689</v>
      </c>
      <c r="B815" s="291">
        <v>0</v>
      </c>
    </row>
    <row r="816" s="281" customFormat="1" customHeight="1" spans="1:2">
      <c r="A816" s="290" t="s">
        <v>690</v>
      </c>
      <c r="B816" s="291">
        <v>32</v>
      </c>
    </row>
    <row r="817" s="281" customFormat="1" customHeight="1" spans="1:2">
      <c r="A817" s="290" t="s">
        <v>691</v>
      </c>
      <c r="B817" s="291">
        <v>1060</v>
      </c>
    </row>
    <row r="818" s="281" customFormat="1" customHeight="1" spans="1:2">
      <c r="A818" s="290" t="s">
        <v>692</v>
      </c>
      <c r="B818" s="291">
        <v>2918</v>
      </c>
    </row>
    <row r="819" s="281" customFormat="1" customHeight="1" spans="1:2">
      <c r="A819" s="290" t="s">
        <v>693</v>
      </c>
      <c r="B819" s="291">
        <f>SUM(B820:B843)</f>
        <v>1230</v>
      </c>
    </row>
    <row r="820" s="281" customFormat="1" customHeight="1" spans="1:2">
      <c r="A820" s="290" t="s">
        <v>86</v>
      </c>
      <c r="B820" s="291">
        <v>0</v>
      </c>
    </row>
    <row r="821" s="281" customFormat="1" customHeight="1" spans="1:2">
      <c r="A821" s="290" t="s">
        <v>87</v>
      </c>
      <c r="B821" s="291">
        <v>0</v>
      </c>
    </row>
    <row r="822" s="281" customFormat="1" customHeight="1" spans="1:2">
      <c r="A822" s="290" t="s">
        <v>88</v>
      </c>
      <c r="B822" s="291">
        <v>0</v>
      </c>
    </row>
    <row r="823" s="281" customFormat="1" customHeight="1" spans="1:2">
      <c r="A823" s="290" t="s">
        <v>694</v>
      </c>
      <c r="B823" s="291">
        <v>0</v>
      </c>
    </row>
    <row r="824" s="281" customFormat="1" customHeight="1" spans="1:2">
      <c r="A824" s="290" t="s">
        <v>695</v>
      </c>
      <c r="B824" s="291">
        <v>130</v>
      </c>
    </row>
    <row r="825" s="281" customFormat="1" customHeight="1" spans="1:2">
      <c r="A825" s="290" t="s">
        <v>696</v>
      </c>
      <c r="B825" s="291">
        <v>0</v>
      </c>
    </row>
    <row r="826" s="281" customFormat="1" customHeight="1" spans="1:2">
      <c r="A826" s="290" t="s">
        <v>697</v>
      </c>
      <c r="B826" s="291">
        <v>350</v>
      </c>
    </row>
    <row r="827" s="281" customFormat="1" customHeight="1" spans="1:2">
      <c r="A827" s="290" t="s">
        <v>698</v>
      </c>
      <c r="B827" s="291">
        <v>166</v>
      </c>
    </row>
    <row r="828" s="281" customFormat="1" customHeight="1" spans="1:2">
      <c r="A828" s="290" t="s">
        <v>699</v>
      </c>
      <c r="B828" s="291">
        <v>0</v>
      </c>
    </row>
    <row r="829" s="281" customFormat="1" customHeight="1" spans="1:2">
      <c r="A829" s="290" t="s">
        <v>700</v>
      </c>
      <c r="B829" s="291">
        <v>0</v>
      </c>
    </row>
    <row r="830" s="281" customFormat="1" customHeight="1" spans="1:2">
      <c r="A830" s="290" t="s">
        <v>701</v>
      </c>
      <c r="B830" s="291">
        <v>0</v>
      </c>
    </row>
    <row r="831" s="281" customFormat="1" customHeight="1" spans="1:2">
      <c r="A831" s="290" t="s">
        <v>702</v>
      </c>
      <c r="B831" s="291">
        <v>0</v>
      </c>
    </row>
    <row r="832" s="281" customFormat="1" customHeight="1" spans="1:2">
      <c r="A832" s="290" t="s">
        <v>703</v>
      </c>
      <c r="B832" s="291">
        <v>0</v>
      </c>
    </row>
    <row r="833" s="281" customFormat="1" customHeight="1" spans="1:2">
      <c r="A833" s="290" t="s">
        <v>704</v>
      </c>
      <c r="B833" s="291">
        <v>0</v>
      </c>
    </row>
    <row r="834" s="281" customFormat="1" customHeight="1" spans="1:2">
      <c r="A834" s="290" t="s">
        <v>705</v>
      </c>
      <c r="B834" s="291">
        <v>0</v>
      </c>
    </row>
    <row r="835" s="281" customFormat="1" customHeight="1" spans="1:2">
      <c r="A835" s="290" t="s">
        <v>706</v>
      </c>
      <c r="B835" s="291">
        <v>0</v>
      </c>
    </row>
    <row r="836" s="281" customFormat="1" customHeight="1" spans="1:2">
      <c r="A836" s="290" t="s">
        <v>707</v>
      </c>
      <c r="B836" s="291">
        <v>0</v>
      </c>
    </row>
    <row r="837" s="281" customFormat="1" customHeight="1" spans="1:2">
      <c r="A837" s="290" t="s">
        <v>708</v>
      </c>
      <c r="B837" s="291">
        <v>263</v>
      </c>
    </row>
    <row r="838" s="281" customFormat="1" customHeight="1" spans="1:2">
      <c r="A838" s="290" t="s">
        <v>709</v>
      </c>
      <c r="B838" s="291">
        <v>0</v>
      </c>
    </row>
    <row r="839" s="281" customFormat="1" customHeight="1" spans="1:2">
      <c r="A839" s="290" t="s">
        <v>710</v>
      </c>
      <c r="B839" s="291">
        <v>0</v>
      </c>
    </row>
    <row r="840" s="281" customFormat="1" customHeight="1" spans="1:2">
      <c r="A840" s="290" t="s">
        <v>711</v>
      </c>
      <c r="B840" s="291">
        <v>0</v>
      </c>
    </row>
    <row r="841" s="281" customFormat="1" customHeight="1" spans="1:2">
      <c r="A841" s="290" t="s">
        <v>712</v>
      </c>
      <c r="B841" s="291">
        <v>0</v>
      </c>
    </row>
    <row r="842" s="281" customFormat="1" customHeight="1" spans="1:2">
      <c r="A842" s="290" t="s">
        <v>678</v>
      </c>
      <c r="B842" s="291">
        <v>0</v>
      </c>
    </row>
    <row r="843" s="281" customFormat="1" customHeight="1" spans="1:2">
      <c r="A843" s="290" t="s">
        <v>713</v>
      </c>
      <c r="B843" s="291">
        <v>321</v>
      </c>
    </row>
    <row r="844" s="281" customFormat="1" customHeight="1" spans="1:2">
      <c r="A844" s="290" t="s">
        <v>714</v>
      </c>
      <c r="B844" s="291">
        <f>SUM(B845:B871)</f>
        <v>1013</v>
      </c>
    </row>
    <row r="845" s="281" customFormat="1" customHeight="1" spans="1:2">
      <c r="A845" s="290" t="s">
        <v>86</v>
      </c>
      <c r="B845" s="291">
        <v>386</v>
      </c>
    </row>
    <row r="846" s="281" customFormat="1" customHeight="1" spans="1:2">
      <c r="A846" s="290" t="s">
        <v>87</v>
      </c>
      <c r="B846" s="291">
        <v>0</v>
      </c>
    </row>
    <row r="847" s="281" customFormat="1" customHeight="1" spans="1:2">
      <c r="A847" s="290" t="s">
        <v>88</v>
      </c>
      <c r="B847" s="291">
        <v>0</v>
      </c>
    </row>
    <row r="848" s="281" customFormat="1" customHeight="1" spans="1:2">
      <c r="A848" s="290" t="s">
        <v>715</v>
      </c>
      <c r="B848" s="291">
        <v>0</v>
      </c>
    </row>
    <row r="849" s="281" customFormat="1" customHeight="1" spans="1:2">
      <c r="A849" s="290" t="s">
        <v>716</v>
      </c>
      <c r="B849" s="291">
        <v>0</v>
      </c>
    </row>
    <row r="850" s="281" customFormat="1" customHeight="1" spans="1:2">
      <c r="A850" s="290" t="s">
        <v>717</v>
      </c>
      <c r="B850" s="291">
        <v>0</v>
      </c>
    </row>
    <row r="851" s="281" customFormat="1" customHeight="1" spans="1:2">
      <c r="A851" s="290" t="s">
        <v>718</v>
      </c>
      <c r="B851" s="291">
        <v>0</v>
      </c>
    </row>
    <row r="852" s="281" customFormat="1" customHeight="1" spans="1:2">
      <c r="A852" s="290" t="s">
        <v>719</v>
      </c>
      <c r="B852" s="291">
        <v>0</v>
      </c>
    </row>
    <row r="853" s="281" customFormat="1" customHeight="1" spans="1:2">
      <c r="A853" s="290" t="s">
        <v>720</v>
      </c>
      <c r="B853" s="291">
        <v>0</v>
      </c>
    </row>
    <row r="854" s="281" customFormat="1" customHeight="1" spans="1:2">
      <c r="A854" s="290" t="s">
        <v>721</v>
      </c>
      <c r="B854" s="291">
        <v>0</v>
      </c>
    </row>
    <row r="855" s="281" customFormat="1" customHeight="1" spans="1:2">
      <c r="A855" s="290" t="s">
        <v>722</v>
      </c>
      <c r="B855" s="291">
        <v>0</v>
      </c>
    </row>
    <row r="856" s="281" customFormat="1" customHeight="1" spans="1:2">
      <c r="A856" s="290" t="s">
        <v>723</v>
      </c>
      <c r="B856" s="291">
        <v>0</v>
      </c>
    </row>
    <row r="857" s="281" customFormat="1" customHeight="1" spans="1:2">
      <c r="A857" s="290" t="s">
        <v>724</v>
      </c>
      <c r="B857" s="291">
        <v>0</v>
      </c>
    </row>
    <row r="858" s="281" customFormat="1" customHeight="1" spans="1:2">
      <c r="A858" s="290" t="s">
        <v>725</v>
      </c>
      <c r="B858" s="291">
        <v>9</v>
      </c>
    </row>
    <row r="859" s="281" customFormat="1" customHeight="1" spans="1:2">
      <c r="A859" s="290" t="s">
        <v>726</v>
      </c>
      <c r="B859" s="291">
        <v>0</v>
      </c>
    </row>
    <row r="860" s="281" customFormat="1" customHeight="1" spans="1:2">
      <c r="A860" s="290" t="s">
        <v>727</v>
      </c>
      <c r="B860" s="291">
        <v>0</v>
      </c>
    </row>
    <row r="861" s="281" customFormat="1" customHeight="1" spans="1:2">
      <c r="A861" s="290" t="s">
        <v>728</v>
      </c>
      <c r="B861" s="291">
        <v>0</v>
      </c>
    </row>
    <row r="862" s="281" customFormat="1" customHeight="1" spans="1:2">
      <c r="A862" s="290" t="s">
        <v>729</v>
      </c>
      <c r="B862" s="291">
        <v>0</v>
      </c>
    </row>
    <row r="863" s="281" customFormat="1" customHeight="1" spans="1:2">
      <c r="A863" s="290" t="s">
        <v>730</v>
      </c>
      <c r="B863" s="291">
        <v>0</v>
      </c>
    </row>
    <row r="864" s="281" customFormat="1" customHeight="1" spans="1:2">
      <c r="A864" s="290" t="s">
        <v>731</v>
      </c>
      <c r="B864" s="291">
        <v>12</v>
      </c>
    </row>
    <row r="865" s="281" customFormat="1" customHeight="1" spans="1:2">
      <c r="A865" s="290" t="s">
        <v>732</v>
      </c>
      <c r="B865" s="291">
        <v>114</v>
      </c>
    </row>
    <row r="866" s="281" customFormat="1" customHeight="1" spans="1:2">
      <c r="A866" s="290" t="s">
        <v>706</v>
      </c>
      <c r="B866" s="291">
        <v>0</v>
      </c>
    </row>
    <row r="867" s="281" customFormat="1" customHeight="1" spans="1:2">
      <c r="A867" s="290" t="s">
        <v>733</v>
      </c>
      <c r="B867" s="291">
        <v>0</v>
      </c>
    </row>
    <row r="868" s="281" customFormat="1" customHeight="1" spans="1:2">
      <c r="A868" s="290" t="s">
        <v>734</v>
      </c>
      <c r="B868" s="291">
        <v>0</v>
      </c>
    </row>
    <row r="869" s="281" customFormat="1" customHeight="1" spans="1:2">
      <c r="A869" s="290" t="s">
        <v>735</v>
      </c>
      <c r="B869" s="291">
        <v>0</v>
      </c>
    </row>
    <row r="870" s="281" customFormat="1" customHeight="1" spans="1:2">
      <c r="A870" s="290" t="s">
        <v>736</v>
      </c>
      <c r="B870" s="291">
        <v>0</v>
      </c>
    </row>
    <row r="871" s="281" customFormat="1" customHeight="1" spans="1:2">
      <c r="A871" s="290" t="s">
        <v>737</v>
      </c>
      <c r="B871" s="291">
        <v>492</v>
      </c>
    </row>
    <row r="872" s="281" customFormat="1" customHeight="1" spans="1:2">
      <c r="A872" s="290" t="s">
        <v>738</v>
      </c>
      <c r="B872" s="291">
        <f>SUM(B873:B882)</f>
        <v>676</v>
      </c>
    </row>
    <row r="873" s="281" customFormat="1" customHeight="1" spans="1:2">
      <c r="A873" s="290" t="s">
        <v>86</v>
      </c>
      <c r="B873" s="291">
        <v>0</v>
      </c>
    </row>
    <row r="874" s="281" customFormat="1" customHeight="1" spans="1:2">
      <c r="A874" s="290" t="s">
        <v>87</v>
      </c>
      <c r="B874" s="291">
        <v>0</v>
      </c>
    </row>
    <row r="875" s="281" customFormat="1" customHeight="1" spans="1:2">
      <c r="A875" s="290" t="s">
        <v>88</v>
      </c>
      <c r="B875" s="291">
        <v>0</v>
      </c>
    </row>
    <row r="876" s="281" customFormat="1" customHeight="1" spans="1:2">
      <c r="A876" s="290" t="s">
        <v>739</v>
      </c>
      <c r="B876" s="291">
        <v>200</v>
      </c>
    </row>
    <row r="877" s="281" customFormat="1" customHeight="1" spans="1:2">
      <c r="A877" s="290" t="s">
        <v>740</v>
      </c>
      <c r="B877" s="291">
        <v>0</v>
      </c>
    </row>
    <row r="878" s="281" customFormat="1" customHeight="1" spans="1:2">
      <c r="A878" s="290" t="s">
        <v>741</v>
      </c>
      <c r="B878" s="291">
        <v>0</v>
      </c>
    </row>
    <row r="879" s="281" customFormat="1" customHeight="1" spans="1:2">
      <c r="A879" s="290" t="s">
        <v>742</v>
      </c>
      <c r="B879" s="291">
        <v>1</v>
      </c>
    </row>
    <row r="880" s="281" customFormat="1" customHeight="1" spans="1:2">
      <c r="A880" s="290" t="s">
        <v>743</v>
      </c>
      <c r="B880" s="291">
        <v>0</v>
      </c>
    </row>
    <row r="881" s="281" customFormat="1" customHeight="1" spans="1:2">
      <c r="A881" s="290" t="s">
        <v>744</v>
      </c>
      <c r="B881" s="291">
        <v>0</v>
      </c>
    </row>
    <row r="882" s="281" customFormat="1" customHeight="1" spans="1:2">
      <c r="A882" s="290" t="s">
        <v>745</v>
      </c>
      <c r="B882" s="291">
        <v>475</v>
      </c>
    </row>
    <row r="883" s="281" customFormat="1" customHeight="1" spans="1:2">
      <c r="A883" s="290" t="s">
        <v>746</v>
      </c>
      <c r="B883" s="291">
        <f>SUM(B884:B889)</f>
        <v>9332</v>
      </c>
    </row>
    <row r="884" s="281" customFormat="1" customHeight="1" spans="1:2">
      <c r="A884" s="290" t="s">
        <v>747</v>
      </c>
      <c r="B884" s="291">
        <v>0</v>
      </c>
    </row>
    <row r="885" s="281" customFormat="1" customHeight="1" spans="1:2">
      <c r="A885" s="290" t="s">
        <v>748</v>
      </c>
      <c r="B885" s="291">
        <v>0</v>
      </c>
    </row>
    <row r="886" s="281" customFormat="1" customHeight="1" spans="1:2">
      <c r="A886" s="290" t="s">
        <v>749</v>
      </c>
      <c r="B886" s="291">
        <v>8541</v>
      </c>
    </row>
    <row r="887" s="281" customFormat="1" customHeight="1" spans="1:2">
      <c r="A887" s="290" t="s">
        <v>750</v>
      </c>
      <c r="B887" s="291">
        <v>0</v>
      </c>
    </row>
    <row r="888" s="281" customFormat="1" customHeight="1" spans="1:2">
      <c r="A888" s="290" t="s">
        <v>751</v>
      </c>
      <c r="B888" s="291">
        <v>0</v>
      </c>
    </row>
    <row r="889" s="281" customFormat="1" customHeight="1" spans="1:2">
      <c r="A889" s="290" t="s">
        <v>752</v>
      </c>
      <c r="B889" s="291">
        <v>791</v>
      </c>
    </row>
    <row r="890" s="281" customFormat="1" customHeight="1" spans="1:2">
      <c r="A890" s="290" t="s">
        <v>753</v>
      </c>
      <c r="B890" s="291">
        <f>SUM(B891:B896)</f>
        <v>0</v>
      </c>
    </row>
    <row r="891" s="281" customFormat="1" customHeight="1" spans="1:2">
      <c r="A891" s="290" t="s">
        <v>754</v>
      </c>
      <c r="B891" s="291">
        <v>0</v>
      </c>
    </row>
    <row r="892" s="281" customFormat="1" customHeight="1" spans="1:2">
      <c r="A892" s="290" t="s">
        <v>755</v>
      </c>
      <c r="B892" s="291">
        <v>0</v>
      </c>
    </row>
    <row r="893" s="281" customFormat="1" customHeight="1" spans="1:2">
      <c r="A893" s="290" t="s">
        <v>756</v>
      </c>
      <c r="B893" s="291">
        <v>0</v>
      </c>
    </row>
    <row r="894" s="281" customFormat="1" customHeight="1" spans="1:2">
      <c r="A894" s="290" t="s">
        <v>757</v>
      </c>
      <c r="B894" s="291">
        <v>0</v>
      </c>
    </row>
    <row r="895" s="281" customFormat="1" customHeight="1" spans="1:2">
      <c r="A895" s="290" t="s">
        <v>758</v>
      </c>
      <c r="B895" s="291">
        <v>0</v>
      </c>
    </row>
    <row r="896" s="281" customFormat="1" customHeight="1" spans="1:2">
      <c r="A896" s="290" t="s">
        <v>759</v>
      </c>
      <c r="B896" s="291">
        <v>0</v>
      </c>
    </row>
    <row r="897" s="281" customFormat="1" customHeight="1" spans="1:2">
      <c r="A897" s="290" t="s">
        <v>760</v>
      </c>
      <c r="B897" s="291">
        <f>SUM(B898:B899)</f>
        <v>0</v>
      </c>
    </row>
    <row r="898" s="281" customFormat="1" customHeight="1" spans="1:2">
      <c r="A898" s="290" t="s">
        <v>761</v>
      </c>
      <c r="B898" s="291">
        <v>0</v>
      </c>
    </row>
    <row r="899" s="281" customFormat="1" customHeight="1" spans="1:2">
      <c r="A899" s="290" t="s">
        <v>762</v>
      </c>
      <c r="B899" s="291">
        <v>0</v>
      </c>
    </row>
    <row r="900" s="281" customFormat="1" customHeight="1" spans="1:2">
      <c r="A900" s="290" t="s">
        <v>763</v>
      </c>
      <c r="B900" s="291">
        <f>SUM(B901:B902)</f>
        <v>0</v>
      </c>
    </row>
    <row r="901" s="281" customFormat="1" customHeight="1" spans="1:2">
      <c r="A901" s="290" t="s">
        <v>764</v>
      </c>
      <c r="B901" s="291">
        <v>0</v>
      </c>
    </row>
    <row r="902" s="281" customFormat="1" customHeight="1" spans="1:2">
      <c r="A902" s="290" t="s">
        <v>765</v>
      </c>
      <c r="B902" s="291">
        <v>0</v>
      </c>
    </row>
    <row r="903" s="281" customFormat="1" customHeight="1" spans="1:2">
      <c r="A903" s="290" t="s">
        <v>766</v>
      </c>
      <c r="B903" s="291">
        <f>SUM(B904,B927,B937,B947,B952,B959,B964)</f>
        <v>3880</v>
      </c>
    </row>
    <row r="904" s="281" customFormat="1" customHeight="1" spans="1:2">
      <c r="A904" s="290" t="s">
        <v>767</v>
      </c>
      <c r="B904" s="291">
        <f>SUM(B905:B926)</f>
        <v>3880</v>
      </c>
    </row>
    <row r="905" s="281" customFormat="1" customHeight="1" spans="1:2">
      <c r="A905" s="290" t="s">
        <v>86</v>
      </c>
      <c r="B905" s="291">
        <v>2626</v>
      </c>
    </row>
    <row r="906" s="281" customFormat="1" customHeight="1" spans="1:2">
      <c r="A906" s="290" t="s">
        <v>87</v>
      </c>
      <c r="B906" s="291">
        <v>0</v>
      </c>
    </row>
    <row r="907" s="281" customFormat="1" customHeight="1" spans="1:2">
      <c r="A907" s="290" t="s">
        <v>88</v>
      </c>
      <c r="B907" s="291">
        <v>0</v>
      </c>
    </row>
    <row r="908" s="281" customFormat="1" customHeight="1" spans="1:2">
      <c r="A908" s="290" t="s">
        <v>768</v>
      </c>
      <c r="B908" s="291">
        <v>276</v>
      </c>
    </row>
    <row r="909" s="281" customFormat="1" customHeight="1" spans="1:2">
      <c r="A909" s="290" t="s">
        <v>769</v>
      </c>
      <c r="B909" s="291">
        <v>160</v>
      </c>
    </row>
    <row r="910" s="281" customFormat="1" customHeight="1" spans="1:2">
      <c r="A910" s="290" t="s">
        <v>770</v>
      </c>
      <c r="B910" s="291">
        <v>0</v>
      </c>
    </row>
    <row r="911" s="281" customFormat="1" customHeight="1" spans="1:2">
      <c r="A911" s="290" t="s">
        <v>771</v>
      </c>
      <c r="B911" s="291">
        <v>124</v>
      </c>
    </row>
    <row r="912" s="281" customFormat="1" customHeight="1" spans="1:2">
      <c r="A912" s="290" t="s">
        <v>772</v>
      </c>
      <c r="B912" s="291">
        <v>0</v>
      </c>
    </row>
    <row r="913" s="281" customFormat="1" customHeight="1" spans="1:2">
      <c r="A913" s="290" t="s">
        <v>773</v>
      </c>
      <c r="B913" s="291">
        <v>230</v>
      </c>
    </row>
    <row r="914" s="281" customFormat="1" customHeight="1" spans="1:2">
      <c r="A914" s="290" t="s">
        <v>774</v>
      </c>
      <c r="B914" s="291">
        <v>0</v>
      </c>
    </row>
    <row r="915" s="281" customFormat="1" customHeight="1" spans="1:2">
      <c r="A915" s="290" t="s">
        <v>775</v>
      </c>
      <c r="B915" s="291">
        <v>0</v>
      </c>
    </row>
    <row r="916" s="281" customFormat="1" customHeight="1" spans="1:2">
      <c r="A916" s="290" t="s">
        <v>776</v>
      </c>
      <c r="B916" s="291">
        <v>0</v>
      </c>
    </row>
    <row r="917" s="281" customFormat="1" customHeight="1" spans="1:2">
      <c r="A917" s="290" t="s">
        <v>777</v>
      </c>
      <c r="B917" s="291">
        <v>0</v>
      </c>
    </row>
    <row r="918" s="281" customFormat="1" customHeight="1" spans="1:2">
      <c r="A918" s="290" t="s">
        <v>778</v>
      </c>
      <c r="B918" s="291">
        <v>0</v>
      </c>
    </row>
    <row r="919" s="281" customFormat="1" customHeight="1" spans="1:2">
      <c r="A919" s="290" t="s">
        <v>779</v>
      </c>
      <c r="B919" s="291">
        <v>0</v>
      </c>
    </row>
    <row r="920" s="281" customFormat="1" customHeight="1" spans="1:2">
      <c r="A920" s="290" t="s">
        <v>780</v>
      </c>
      <c r="B920" s="291">
        <v>0</v>
      </c>
    </row>
    <row r="921" s="281" customFormat="1" customHeight="1" spans="1:2">
      <c r="A921" s="290" t="s">
        <v>781</v>
      </c>
      <c r="B921" s="291">
        <v>0</v>
      </c>
    </row>
    <row r="922" s="281" customFormat="1" customHeight="1" spans="1:2">
      <c r="A922" s="290" t="s">
        <v>782</v>
      </c>
      <c r="B922" s="291">
        <v>0</v>
      </c>
    </row>
    <row r="923" s="281" customFormat="1" customHeight="1" spans="1:2">
      <c r="A923" s="290" t="s">
        <v>783</v>
      </c>
      <c r="B923" s="291">
        <v>0</v>
      </c>
    </row>
    <row r="924" s="281" customFormat="1" customHeight="1" spans="1:2">
      <c r="A924" s="290" t="s">
        <v>784</v>
      </c>
      <c r="B924" s="291">
        <v>0</v>
      </c>
    </row>
    <row r="925" s="281" customFormat="1" customHeight="1" spans="1:2">
      <c r="A925" s="290" t="s">
        <v>785</v>
      </c>
      <c r="B925" s="291">
        <v>0</v>
      </c>
    </row>
    <row r="926" s="281" customFormat="1" customHeight="1" spans="1:2">
      <c r="A926" s="290" t="s">
        <v>786</v>
      </c>
      <c r="B926" s="291">
        <v>464</v>
      </c>
    </row>
    <row r="927" s="281" customFormat="1" customHeight="1" spans="1:2">
      <c r="A927" s="290" t="s">
        <v>787</v>
      </c>
      <c r="B927" s="291">
        <f>SUM(B928:B936)</f>
        <v>0</v>
      </c>
    </row>
    <row r="928" s="281" customFormat="1" customHeight="1" spans="1:2">
      <c r="A928" s="290" t="s">
        <v>86</v>
      </c>
      <c r="B928" s="291">
        <v>0</v>
      </c>
    </row>
    <row r="929" s="281" customFormat="1" customHeight="1" spans="1:2">
      <c r="A929" s="290" t="s">
        <v>87</v>
      </c>
      <c r="B929" s="291">
        <v>0</v>
      </c>
    </row>
    <row r="930" s="281" customFormat="1" customHeight="1" spans="1:2">
      <c r="A930" s="290" t="s">
        <v>88</v>
      </c>
      <c r="B930" s="291">
        <v>0</v>
      </c>
    </row>
    <row r="931" s="281" customFormat="1" customHeight="1" spans="1:2">
      <c r="A931" s="290" t="s">
        <v>788</v>
      </c>
      <c r="B931" s="291">
        <v>0</v>
      </c>
    </row>
    <row r="932" s="281" customFormat="1" customHeight="1" spans="1:2">
      <c r="A932" s="290" t="s">
        <v>789</v>
      </c>
      <c r="B932" s="291">
        <v>0</v>
      </c>
    </row>
    <row r="933" s="281" customFormat="1" customHeight="1" spans="1:2">
      <c r="A933" s="290" t="s">
        <v>790</v>
      </c>
      <c r="B933" s="291">
        <v>0</v>
      </c>
    </row>
    <row r="934" s="281" customFormat="1" customHeight="1" spans="1:2">
      <c r="A934" s="290" t="s">
        <v>791</v>
      </c>
      <c r="B934" s="291">
        <v>0</v>
      </c>
    </row>
    <row r="935" s="281" customFormat="1" customHeight="1" spans="1:2">
      <c r="A935" s="290" t="s">
        <v>792</v>
      </c>
      <c r="B935" s="291">
        <v>0</v>
      </c>
    </row>
    <row r="936" s="281" customFormat="1" customHeight="1" spans="1:2">
      <c r="A936" s="290" t="s">
        <v>793</v>
      </c>
      <c r="B936" s="291">
        <v>0</v>
      </c>
    </row>
    <row r="937" s="281" customFormat="1" customHeight="1" spans="1:2">
      <c r="A937" s="290" t="s">
        <v>794</v>
      </c>
      <c r="B937" s="291">
        <f>SUM(B938:B946)</f>
        <v>0</v>
      </c>
    </row>
    <row r="938" s="281" customFormat="1" customHeight="1" spans="1:2">
      <c r="A938" s="290" t="s">
        <v>86</v>
      </c>
      <c r="B938" s="291">
        <v>0</v>
      </c>
    </row>
    <row r="939" s="281" customFormat="1" customHeight="1" spans="1:2">
      <c r="A939" s="290" t="s">
        <v>87</v>
      </c>
      <c r="B939" s="291">
        <v>0</v>
      </c>
    </row>
    <row r="940" s="281" customFormat="1" customHeight="1" spans="1:2">
      <c r="A940" s="290" t="s">
        <v>88</v>
      </c>
      <c r="B940" s="291">
        <v>0</v>
      </c>
    </row>
    <row r="941" s="281" customFormat="1" customHeight="1" spans="1:2">
      <c r="A941" s="290" t="s">
        <v>795</v>
      </c>
      <c r="B941" s="291">
        <v>0</v>
      </c>
    </row>
    <row r="942" s="281" customFormat="1" customHeight="1" spans="1:2">
      <c r="A942" s="290" t="s">
        <v>796</v>
      </c>
      <c r="B942" s="291">
        <v>0</v>
      </c>
    </row>
    <row r="943" s="281" customFormat="1" customHeight="1" spans="1:2">
      <c r="A943" s="290" t="s">
        <v>797</v>
      </c>
      <c r="B943" s="291">
        <v>0</v>
      </c>
    </row>
    <row r="944" s="281" customFormat="1" customHeight="1" spans="1:2">
      <c r="A944" s="290" t="s">
        <v>798</v>
      </c>
      <c r="B944" s="291">
        <v>0</v>
      </c>
    </row>
    <row r="945" s="281" customFormat="1" customHeight="1" spans="1:2">
      <c r="A945" s="290" t="s">
        <v>799</v>
      </c>
      <c r="B945" s="291">
        <v>0</v>
      </c>
    </row>
    <row r="946" s="281" customFormat="1" customHeight="1" spans="1:2">
      <c r="A946" s="290" t="s">
        <v>800</v>
      </c>
      <c r="B946" s="291">
        <v>0</v>
      </c>
    </row>
    <row r="947" s="281" customFormat="1" customHeight="1" spans="1:2">
      <c r="A947" s="290" t="s">
        <v>801</v>
      </c>
      <c r="B947" s="291">
        <f>SUM(B948:B951)</f>
        <v>0</v>
      </c>
    </row>
    <row r="948" s="281" customFormat="1" customHeight="1" spans="1:2">
      <c r="A948" s="290" t="s">
        <v>802</v>
      </c>
      <c r="B948" s="291">
        <v>0</v>
      </c>
    </row>
    <row r="949" s="281" customFormat="1" customHeight="1" spans="1:2">
      <c r="A949" s="290" t="s">
        <v>803</v>
      </c>
      <c r="B949" s="291">
        <v>0</v>
      </c>
    </row>
    <row r="950" s="281" customFormat="1" customHeight="1" spans="1:2">
      <c r="A950" s="290" t="s">
        <v>804</v>
      </c>
      <c r="B950" s="291">
        <v>0</v>
      </c>
    </row>
    <row r="951" s="281" customFormat="1" customHeight="1" spans="1:2">
      <c r="A951" s="290" t="s">
        <v>805</v>
      </c>
      <c r="B951" s="291">
        <v>0</v>
      </c>
    </row>
    <row r="952" s="281" customFormat="1" customHeight="1" spans="1:2">
      <c r="A952" s="290" t="s">
        <v>806</v>
      </c>
      <c r="B952" s="291">
        <f>SUM(B953:B958)</f>
        <v>0</v>
      </c>
    </row>
    <row r="953" s="281" customFormat="1" customHeight="1" spans="1:2">
      <c r="A953" s="290" t="s">
        <v>86</v>
      </c>
      <c r="B953" s="291">
        <v>0</v>
      </c>
    </row>
    <row r="954" s="281" customFormat="1" customHeight="1" spans="1:2">
      <c r="A954" s="290" t="s">
        <v>87</v>
      </c>
      <c r="B954" s="291">
        <v>0</v>
      </c>
    </row>
    <row r="955" s="281" customFormat="1" customHeight="1" spans="1:2">
      <c r="A955" s="290" t="s">
        <v>88</v>
      </c>
      <c r="B955" s="291">
        <v>0</v>
      </c>
    </row>
    <row r="956" s="281" customFormat="1" customHeight="1" spans="1:2">
      <c r="A956" s="290" t="s">
        <v>792</v>
      </c>
      <c r="B956" s="291">
        <v>0</v>
      </c>
    </row>
    <row r="957" s="281" customFormat="1" customHeight="1" spans="1:2">
      <c r="A957" s="290" t="s">
        <v>807</v>
      </c>
      <c r="B957" s="291">
        <v>0</v>
      </c>
    </row>
    <row r="958" s="281" customFormat="1" customHeight="1" spans="1:2">
      <c r="A958" s="290" t="s">
        <v>808</v>
      </c>
      <c r="B958" s="291">
        <v>0</v>
      </c>
    </row>
    <row r="959" s="281" customFormat="1" customHeight="1" spans="1:2">
      <c r="A959" s="290" t="s">
        <v>809</v>
      </c>
      <c r="B959" s="291">
        <f>SUM(B960:B963)</f>
        <v>0</v>
      </c>
    </row>
    <row r="960" s="281" customFormat="1" customHeight="1" spans="1:2">
      <c r="A960" s="290" t="s">
        <v>810</v>
      </c>
      <c r="B960" s="291">
        <v>0</v>
      </c>
    </row>
    <row r="961" s="281" customFormat="1" customHeight="1" spans="1:2">
      <c r="A961" s="290" t="s">
        <v>811</v>
      </c>
      <c r="B961" s="291">
        <v>0</v>
      </c>
    </row>
    <row r="962" s="281" customFormat="1" customHeight="1" spans="1:2">
      <c r="A962" s="290" t="s">
        <v>812</v>
      </c>
      <c r="B962" s="291">
        <v>0</v>
      </c>
    </row>
    <row r="963" s="281" customFormat="1" customHeight="1" spans="1:2">
      <c r="A963" s="290" t="s">
        <v>813</v>
      </c>
      <c r="B963" s="291">
        <v>0</v>
      </c>
    </row>
    <row r="964" s="281" customFormat="1" customHeight="1" spans="1:2">
      <c r="A964" s="290" t="s">
        <v>814</v>
      </c>
      <c r="B964" s="291">
        <f>SUM(B965:B966)</f>
        <v>0</v>
      </c>
    </row>
    <row r="965" s="281" customFormat="1" customHeight="1" spans="1:2">
      <c r="A965" s="290" t="s">
        <v>815</v>
      </c>
      <c r="B965" s="291">
        <v>0</v>
      </c>
    </row>
    <row r="966" s="281" customFormat="1" customHeight="1" spans="1:2">
      <c r="A966" s="290" t="s">
        <v>816</v>
      </c>
      <c r="B966" s="291">
        <v>0</v>
      </c>
    </row>
    <row r="967" s="281" customFormat="1" customHeight="1" spans="1:2">
      <c r="A967" s="290" t="s">
        <v>817</v>
      </c>
      <c r="B967" s="291">
        <f>SUM(B968,B978,B994,B999,B1010,B1017,B1025)</f>
        <v>0</v>
      </c>
    </row>
    <row r="968" s="281" customFormat="1" customHeight="1" spans="1:2">
      <c r="A968" s="290" t="s">
        <v>818</v>
      </c>
      <c r="B968" s="291">
        <f>SUM(B969:B977)</f>
        <v>0</v>
      </c>
    </row>
    <row r="969" s="281" customFormat="1" customHeight="1" spans="1:2">
      <c r="A969" s="290" t="s">
        <v>86</v>
      </c>
      <c r="B969" s="291">
        <v>0</v>
      </c>
    </row>
    <row r="970" s="281" customFormat="1" customHeight="1" spans="1:2">
      <c r="A970" s="290" t="s">
        <v>87</v>
      </c>
      <c r="B970" s="291">
        <v>0</v>
      </c>
    </row>
    <row r="971" s="281" customFormat="1" customHeight="1" spans="1:2">
      <c r="A971" s="290" t="s">
        <v>88</v>
      </c>
      <c r="B971" s="291">
        <v>0</v>
      </c>
    </row>
    <row r="972" s="281" customFormat="1" customHeight="1" spans="1:2">
      <c r="A972" s="290" t="s">
        <v>819</v>
      </c>
      <c r="B972" s="291">
        <v>0</v>
      </c>
    </row>
    <row r="973" s="281" customFormat="1" customHeight="1" spans="1:2">
      <c r="A973" s="290" t="s">
        <v>820</v>
      </c>
      <c r="B973" s="291">
        <v>0</v>
      </c>
    </row>
    <row r="974" s="281" customFormat="1" customHeight="1" spans="1:2">
      <c r="A974" s="290" t="s">
        <v>821</v>
      </c>
      <c r="B974" s="291">
        <v>0</v>
      </c>
    </row>
    <row r="975" s="281" customFormat="1" customHeight="1" spans="1:2">
      <c r="A975" s="290" t="s">
        <v>822</v>
      </c>
      <c r="B975" s="291">
        <v>0</v>
      </c>
    </row>
    <row r="976" s="281" customFormat="1" customHeight="1" spans="1:2">
      <c r="A976" s="290" t="s">
        <v>823</v>
      </c>
      <c r="B976" s="291">
        <v>0</v>
      </c>
    </row>
    <row r="977" s="281" customFormat="1" customHeight="1" spans="1:2">
      <c r="A977" s="290" t="s">
        <v>824</v>
      </c>
      <c r="B977" s="291">
        <v>0</v>
      </c>
    </row>
    <row r="978" s="281" customFormat="1" customHeight="1" spans="1:2">
      <c r="A978" s="290" t="s">
        <v>825</v>
      </c>
      <c r="B978" s="291">
        <f>SUM(B979:B993)</f>
        <v>0</v>
      </c>
    </row>
    <row r="979" s="281" customFormat="1" customHeight="1" spans="1:2">
      <c r="A979" s="290" t="s">
        <v>86</v>
      </c>
      <c r="B979" s="291">
        <v>0</v>
      </c>
    </row>
    <row r="980" s="281" customFormat="1" customHeight="1" spans="1:2">
      <c r="A980" s="290" t="s">
        <v>87</v>
      </c>
      <c r="B980" s="291">
        <v>0</v>
      </c>
    </row>
    <row r="981" s="281" customFormat="1" customHeight="1" spans="1:2">
      <c r="A981" s="290" t="s">
        <v>88</v>
      </c>
      <c r="B981" s="291">
        <v>0</v>
      </c>
    </row>
    <row r="982" s="281" customFormat="1" customHeight="1" spans="1:2">
      <c r="A982" s="290" t="s">
        <v>826</v>
      </c>
      <c r="B982" s="291">
        <v>0</v>
      </c>
    </row>
    <row r="983" s="281" customFormat="1" customHeight="1" spans="1:2">
      <c r="A983" s="290" t="s">
        <v>827</v>
      </c>
      <c r="B983" s="291">
        <v>0</v>
      </c>
    </row>
    <row r="984" s="281" customFormat="1" customHeight="1" spans="1:2">
      <c r="A984" s="290" t="s">
        <v>828</v>
      </c>
      <c r="B984" s="291">
        <v>0</v>
      </c>
    </row>
    <row r="985" s="281" customFormat="1" customHeight="1" spans="1:2">
      <c r="A985" s="290" t="s">
        <v>829</v>
      </c>
      <c r="B985" s="291">
        <v>0</v>
      </c>
    </row>
    <row r="986" s="281" customFormat="1" customHeight="1" spans="1:2">
      <c r="A986" s="290" t="s">
        <v>830</v>
      </c>
      <c r="B986" s="291">
        <v>0</v>
      </c>
    </row>
    <row r="987" s="281" customFormat="1" customHeight="1" spans="1:2">
      <c r="A987" s="290" t="s">
        <v>831</v>
      </c>
      <c r="B987" s="291">
        <v>0</v>
      </c>
    </row>
    <row r="988" s="281" customFormat="1" customHeight="1" spans="1:2">
      <c r="A988" s="290" t="s">
        <v>832</v>
      </c>
      <c r="B988" s="291">
        <v>0</v>
      </c>
    </row>
    <row r="989" s="281" customFormat="1" customHeight="1" spans="1:2">
      <c r="A989" s="290" t="s">
        <v>833</v>
      </c>
      <c r="B989" s="291">
        <v>0</v>
      </c>
    </row>
    <row r="990" s="281" customFormat="1" customHeight="1" spans="1:2">
      <c r="A990" s="290" t="s">
        <v>834</v>
      </c>
      <c r="B990" s="291">
        <v>0</v>
      </c>
    </row>
    <row r="991" s="281" customFormat="1" customHeight="1" spans="1:2">
      <c r="A991" s="290" t="s">
        <v>835</v>
      </c>
      <c r="B991" s="291">
        <v>0</v>
      </c>
    </row>
    <row r="992" s="281" customFormat="1" customHeight="1" spans="1:2">
      <c r="A992" s="290" t="s">
        <v>836</v>
      </c>
      <c r="B992" s="291">
        <v>0</v>
      </c>
    </row>
    <row r="993" s="281" customFormat="1" customHeight="1" spans="1:2">
      <c r="A993" s="290" t="s">
        <v>837</v>
      </c>
      <c r="B993" s="291">
        <v>0</v>
      </c>
    </row>
    <row r="994" s="281" customFormat="1" customHeight="1" spans="1:2">
      <c r="A994" s="290" t="s">
        <v>838</v>
      </c>
      <c r="B994" s="291">
        <f>SUM(B995:B998)</f>
        <v>0</v>
      </c>
    </row>
    <row r="995" s="281" customFormat="1" customHeight="1" spans="1:2">
      <c r="A995" s="290" t="s">
        <v>86</v>
      </c>
      <c r="B995" s="291">
        <v>0</v>
      </c>
    </row>
    <row r="996" s="281" customFormat="1" customHeight="1" spans="1:2">
      <c r="A996" s="290" t="s">
        <v>87</v>
      </c>
      <c r="B996" s="291">
        <v>0</v>
      </c>
    </row>
    <row r="997" s="281" customFormat="1" customHeight="1" spans="1:2">
      <c r="A997" s="290" t="s">
        <v>88</v>
      </c>
      <c r="B997" s="291">
        <v>0</v>
      </c>
    </row>
    <row r="998" s="281" customFormat="1" customHeight="1" spans="1:2">
      <c r="A998" s="290" t="s">
        <v>839</v>
      </c>
      <c r="B998" s="291">
        <v>0</v>
      </c>
    </row>
    <row r="999" s="281" customFormat="1" customHeight="1" spans="1:2">
      <c r="A999" s="290" t="s">
        <v>840</v>
      </c>
      <c r="B999" s="291">
        <f>SUM(B1000:B1009)</f>
        <v>0</v>
      </c>
    </row>
    <row r="1000" s="281" customFormat="1" customHeight="1" spans="1:2">
      <c r="A1000" s="290" t="s">
        <v>86</v>
      </c>
      <c r="B1000" s="291">
        <v>0</v>
      </c>
    </row>
    <row r="1001" s="281" customFormat="1" customHeight="1" spans="1:2">
      <c r="A1001" s="290" t="s">
        <v>87</v>
      </c>
      <c r="B1001" s="291">
        <v>0</v>
      </c>
    </row>
    <row r="1002" s="281" customFormat="1" customHeight="1" spans="1:2">
      <c r="A1002" s="290" t="s">
        <v>88</v>
      </c>
      <c r="B1002" s="291">
        <v>0</v>
      </c>
    </row>
    <row r="1003" s="281" customFormat="1" customHeight="1" spans="1:2">
      <c r="A1003" s="290" t="s">
        <v>841</v>
      </c>
      <c r="B1003" s="291">
        <v>0</v>
      </c>
    </row>
    <row r="1004" s="281" customFormat="1" customHeight="1" spans="1:2">
      <c r="A1004" s="290" t="s">
        <v>842</v>
      </c>
      <c r="B1004" s="291">
        <v>0</v>
      </c>
    </row>
    <row r="1005" s="281" customFormat="1" customHeight="1" spans="1:2">
      <c r="A1005" s="290" t="s">
        <v>843</v>
      </c>
      <c r="B1005" s="291">
        <v>0</v>
      </c>
    </row>
    <row r="1006" s="281" customFormat="1" customHeight="1" spans="1:2">
      <c r="A1006" s="290" t="s">
        <v>844</v>
      </c>
      <c r="B1006" s="291">
        <v>0</v>
      </c>
    </row>
    <row r="1007" s="281" customFormat="1" customHeight="1" spans="1:2">
      <c r="A1007" s="290" t="s">
        <v>845</v>
      </c>
      <c r="B1007" s="291">
        <v>0</v>
      </c>
    </row>
    <row r="1008" s="281" customFormat="1" customHeight="1" spans="1:2">
      <c r="A1008" s="290" t="s">
        <v>95</v>
      </c>
      <c r="B1008" s="291">
        <v>0</v>
      </c>
    </row>
    <row r="1009" s="281" customFormat="1" customHeight="1" spans="1:2">
      <c r="A1009" s="290" t="s">
        <v>846</v>
      </c>
      <c r="B1009" s="291">
        <v>0</v>
      </c>
    </row>
    <row r="1010" s="281" customFormat="1" customHeight="1" spans="1:2">
      <c r="A1010" s="290" t="s">
        <v>847</v>
      </c>
      <c r="B1010" s="291">
        <f>SUM(B1011:B1016)</f>
        <v>0</v>
      </c>
    </row>
    <row r="1011" s="281" customFormat="1" customHeight="1" spans="1:2">
      <c r="A1011" s="290" t="s">
        <v>86</v>
      </c>
      <c r="B1011" s="291">
        <v>0</v>
      </c>
    </row>
    <row r="1012" s="281" customFormat="1" customHeight="1" spans="1:2">
      <c r="A1012" s="290" t="s">
        <v>87</v>
      </c>
      <c r="B1012" s="291">
        <v>0</v>
      </c>
    </row>
    <row r="1013" s="281" customFormat="1" customHeight="1" spans="1:2">
      <c r="A1013" s="290" t="s">
        <v>88</v>
      </c>
      <c r="B1013" s="291">
        <v>0</v>
      </c>
    </row>
    <row r="1014" s="281" customFormat="1" customHeight="1" spans="1:2">
      <c r="A1014" s="290" t="s">
        <v>848</v>
      </c>
      <c r="B1014" s="291">
        <v>0</v>
      </c>
    </row>
    <row r="1015" s="281" customFormat="1" customHeight="1" spans="1:2">
      <c r="A1015" s="290" t="s">
        <v>849</v>
      </c>
      <c r="B1015" s="291">
        <v>0</v>
      </c>
    </row>
    <row r="1016" s="281" customFormat="1" customHeight="1" spans="1:2">
      <c r="A1016" s="290" t="s">
        <v>850</v>
      </c>
      <c r="B1016" s="291">
        <v>0</v>
      </c>
    </row>
    <row r="1017" s="281" customFormat="1" customHeight="1" spans="1:2">
      <c r="A1017" s="290" t="s">
        <v>851</v>
      </c>
      <c r="B1017" s="291">
        <f>SUM(B1018:B1024)</f>
        <v>0</v>
      </c>
    </row>
    <row r="1018" s="281" customFormat="1" customHeight="1" spans="1:2">
      <c r="A1018" s="290" t="s">
        <v>86</v>
      </c>
      <c r="B1018" s="291">
        <v>0</v>
      </c>
    </row>
    <row r="1019" s="281" customFormat="1" customHeight="1" spans="1:2">
      <c r="A1019" s="290" t="s">
        <v>87</v>
      </c>
      <c r="B1019" s="291">
        <v>0</v>
      </c>
    </row>
    <row r="1020" s="281" customFormat="1" customHeight="1" spans="1:2">
      <c r="A1020" s="290" t="s">
        <v>88</v>
      </c>
      <c r="B1020" s="291">
        <v>0</v>
      </c>
    </row>
    <row r="1021" s="281" customFormat="1" customHeight="1" spans="1:2">
      <c r="A1021" s="290" t="s">
        <v>852</v>
      </c>
      <c r="B1021" s="291">
        <v>0</v>
      </c>
    </row>
    <row r="1022" s="281" customFormat="1" customHeight="1" spans="1:2">
      <c r="A1022" s="290" t="s">
        <v>853</v>
      </c>
      <c r="B1022" s="291">
        <v>0</v>
      </c>
    </row>
    <row r="1023" s="281" customFormat="1" customHeight="1" spans="1:2">
      <c r="A1023" s="290" t="s">
        <v>854</v>
      </c>
      <c r="B1023" s="291">
        <v>0</v>
      </c>
    </row>
    <row r="1024" s="281" customFormat="1" customHeight="1" spans="1:2">
      <c r="A1024" s="290" t="s">
        <v>855</v>
      </c>
      <c r="B1024" s="291">
        <v>0</v>
      </c>
    </row>
    <row r="1025" s="281" customFormat="1" customHeight="1" spans="1:2">
      <c r="A1025" s="290" t="s">
        <v>856</v>
      </c>
      <c r="B1025" s="291">
        <f>SUM(B1026:B1030)</f>
        <v>0</v>
      </c>
    </row>
    <row r="1026" s="281" customFormat="1" customHeight="1" spans="1:2">
      <c r="A1026" s="290" t="s">
        <v>857</v>
      </c>
      <c r="B1026" s="291">
        <v>0</v>
      </c>
    </row>
    <row r="1027" s="281" customFormat="1" customHeight="1" spans="1:2">
      <c r="A1027" s="290" t="s">
        <v>858</v>
      </c>
      <c r="B1027" s="291">
        <v>0</v>
      </c>
    </row>
    <row r="1028" s="281" customFormat="1" customHeight="1" spans="1:2">
      <c r="A1028" s="290" t="s">
        <v>859</v>
      </c>
      <c r="B1028" s="291">
        <v>0</v>
      </c>
    </row>
    <row r="1029" s="281" customFormat="1" customHeight="1" spans="1:2">
      <c r="A1029" s="290" t="s">
        <v>860</v>
      </c>
      <c r="B1029" s="291">
        <v>0</v>
      </c>
    </row>
    <row r="1030" s="281" customFormat="1" customHeight="1" spans="1:2">
      <c r="A1030" s="290" t="s">
        <v>861</v>
      </c>
      <c r="B1030" s="291">
        <v>0</v>
      </c>
    </row>
    <row r="1031" s="281" customFormat="1" customHeight="1" spans="1:2">
      <c r="A1031" s="290" t="s">
        <v>862</v>
      </c>
      <c r="B1031" s="291">
        <f>SUM(B1032,B1042,B1048)</f>
        <v>271</v>
      </c>
    </row>
    <row r="1032" s="281" customFormat="1" customHeight="1" spans="1:2">
      <c r="A1032" s="290" t="s">
        <v>863</v>
      </c>
      <c r="B1032" s="291">
        <f>SUM(B1033:B1041)</f>
        <v>271</v>
      </c>
    </row>
    <row r="1033" s="281" customFormat="1" customHeight="1" spans="1:2">
      <c r="A1033" s="290" t="s">
        <v>86</v>
      </c>
      <c r="B1033" s="291">
        <v>271</v>
      </c>
    </row>
    <row r="1034" s="281" customFormat="1" customHeight="1" spans="1:2">
      <c r="A1034" s="290" t="s">
        <v>87</v>
      </c>
      <c r="B1034" s="291">
        <v>0</v>
      </c>
    </row>
    <row r="1035" s="281" customFormat="1" customHeight="1" spans="1:2">
      <c r="A1035" s="290" t="s">
        <v>88</v>
      </c>
      <c r="B1035" s="291">
        <v>0</v>
      </c>
    </row>
    <row r="1036" s="281" customFormat="1" customHeight="1" spans="1:2">
      <c r="A1036" s="290" t="s">
        <v>864</v>
      </c>
      <c r="B1036" s="291">
        <v>0</v>
      </c>
    </row>
    <row r="1037" s="281" customFormat="1" customHeight="1" spans="1:2">
      <c r="A1037" s="290" t="s">
        <v>865</v>
      </c>
      <c r="B1037" s="291">
        <v>0</v>
      </c>
    </row>
    <row r="1038" s="281" customFormat="1" customHeight="1" spans="1:2">
      <c r="A1038" s="290" t="s">
        <v>866</v>
      </c>
      <c r="B1038" s="291">
        <v>0</v>
      </c>
    </row>
    <row r="1039" s="281" customFormat="1" customHeight="1" spans="1:2">
      <c r="A1039" s="290" t="s">
        <v>867</v>
      </c>
      <c r="B1039" s="291">
        <v>0</v>
      </c>
    </row>
    <row r="1040" s="281" customFormat="1" customHeight="1" spans="1:2">
      <c r="A1040" s="290" t="s">
        <v>95</v>
      </c>
      <c r="B1040" s="291">
        <v>0</v>
      </c>
    </row>
    <row r="1041" s="281" customFormat="1" customHeight="1" spans="1:2">
      <c r="A1041" s="290" t="s">
        <v>868</v>
      </c>
      <c r="B1041" s="291">
        <v>0</v>
      </c>
    </row>
    <row r="1042" s="281" customFormat="1" customHeight="1" spans="1:2">
      <c r="A1042" s="290" t="s">
        <v>869</v>
      </c>
      <c r="B1042" s="291">
        <f>SUM(B1043:B1047)</f>
        <v>0</v>
      </c>
    </row>
    <row r="1043" s="281" customFormat="1" customHeight="1" spans="1:2">
      <c r="A1043" s="290" t="s">
        <v>86</v>
      </c>
      <c r="B1043" s="291">
        <v>0</v>
      </c>
    </row>
    <row r="1044" s="281" customFormat="1" customHeight="1" spans="1:2">
      <c r="A1044" s="290" t="s">
        <v>87</v>
      </c>
      <c r="B1044" s="291">
        <v>0</v>
      </c>
    </row>
    <row r="1045" s="281" customFormat="1" customHeight="1" spans="1:2">
      <c r="A1045" s="290" t="s">
        <v>88</v>
      </c>
      <c r="B1045" s="291">
        <v>0</v>
      </c>
    </row>
    <row r="1046" s="281" customFormat="1" customHeight="1" spans="1:2">
      <c r="A1046" s="290" t="s">
        <v>870</v>
      </c>
      <c r="B1046" s="291">
        <v>0</v>
      </c>
    </row>
    <row r="1047" s="281" customFormat="1" customHeight="1" spans="1:2">
      <c r="A1047" s="290" t="s">
        <v>871</v>
      </c>
      <c r="B1047" s="291">
        <v>0</v>
      </c>
    </row>
    <row r="1048" s="281" customFormat="1" customHeight="1" spans="1:2">
      <c r="A1048" s="290" t="s">
        <v>872</v>
      </c>
      <c r="B1048" s="291">
        <f>SUM(B1049:B1050)</f>
        <v>0</v>
      </c>
    </row>
    <row r="1049" s="281" customFormat="1" customHeight="1" spans="1:2">
      <c r="A1049" s="290" t="s">
        <v>873</v>
      </c>
      <c r="B1049" s="291">
        <v>0</v>
      </c>
    </row>
    <row r="1050" s="281" customFormat="1" customHeight="1" spans="1:2">
      <c r="A1050" s="290" t="s">
        <v>874</v>
      </c>
      <c r="B1050" s="291">
        <v>0</v>
      </c>
    </row>
    <row r="1051" s="281" customFormat="1" customHeight="1" spans="1:2">
      <c r="A1051" s="290" t="s">
        <v>875</v>
      </c>
      <c r="B1051" s="291">
        <f>SUM(B1052,B1069,B1078,B1059,B1075)</f>
        <v>0</v>
      </c>
    </row>
    <row r="1052" s="281" customFormat="1" customHeight="1" spans="1:2">
      <c r="A1052" s="290" t="s">
        <v>876</v>
      </c>
      <c r="B1052" s="291">
        <f>SUM(B1053:B1058)</f>
        <v>0</v>
      </c>
    </row>
    <row r="1053" s="281" customFormat="1" customHeight="1" spans="1:2">
      <c r="A1053" s="290" t="s">
        <v>86</v>
      </c>
      <c r="B1053" s="291">
        <v>0</v>
      </c>
    </row>
    <row r="1054" s="281" customFormat="1" customHeight="1" spans="1:2">
      <c r="A1054" s="290" t="s">
        <v>87</v>
      </c>
      <c r="B1054" s="291">
        <v>0</v>
      </c>
    </row>
    <row r="1055" s="281" customFormat="1" customHeight="1" spans="1:2">
      <c r="A1055" s="290" t="s">
        <v>88</v>
      </c>
      <c r="B1055" s="291">
        <v>0</v>
      </c>
    </row>
    <row r="1056" s="281" customFormat="1" customHeight="1" spans="1:2">
      <c r="A1056" s="290" t="s">
        <v>877</v>
      </c>
      <c r="B1056" s="291">
        <v>0</v>
      </c>
    </row>
    <row r="1057" s="281" customFormat="1" customHeight="1" spans="1:2">
      <c r="A1057" s="290" t="s">
        <v>95</v>
      </c>
      <c r="B1057" s="291">
        <v>0</v>
      </c>
    </row>
    <row r="1058" s="281" customFormat="1" customHeight="1" spans="1:2">
      <c r="A1058" s="290" t="s">
        <v>878</v>
      </c>
      <c r="B1058" s="291">
        <v>0</v>
      </c>
    </row>
    <row r="1059" s="281" customFormat="1" customHeight="1" spans="1:2">
      <c r="A1059" s="290" t="s">
        <v>879</v>
      </c>
      <c r="B1059" s="291">
        <f>SUM(B1060:B1068)</f>
        <v>0</v>
      </c>
    </row>
    <row r="1060" s="281" customFormat="1" customHeight="1" spans="1:2">
      <c r="A1060" s="290" t="s">
        <v>880</v>
      </c>
      <c r="B1060" s="291">
        <v>0</v>
      </c>
    </row>
    <row r="1061" s="281" customFormat="1" customHeight="1" spans="1:2">
      <c r="A1061" s="290" t="s">
        <v>881</v>
      </c>
      <c r="B1061" s="291">
        <v>0</v>
      </c>
    </row>
    <row r="1062" s="281" customFormat="1" customHeight="1" spans="1:2">
      <c r="A1062" s="290" t="s">
        <v>882</v>
      </c>
      <c r="B1062" s="291">
        <v>0</v>
      </c>
    </row>
    <row r="1063" s="281" customFormat="1" customHeight="1" spans="1:2">
      <c r="A1063" s="290" t="s">
        <v>883</v>
      </c>
      <c r="B1063" s="291">
        <v>0</v>
      </c>
    </row>
    <row r="1064" s="281" customFormat="1" customHeight="1" spans="1:2">
      <c r="A1064" s="290" t="s">
        <v>884</v>
      </c>
      <c r="B1064" s="291">
        <v>0</v>
      </c>
    </row>
    <row r="1065" s="281" customFormat="1" customHeight="1" spans="1:2">
      <c r="A1065" s="290" t="s">
        <v>885</v>
      </c>
      <c r="B1065" s="291">
        <v>0</v>
      </c>
    </row>
    <row r="1066" s="281" customFormat="1" customHeight="1" spans="1:2">
      <c r="A1066" s="290" t="s">
        <v>886</v>
      </c>
      <c r="B1066" s="291">
        <v>0</v>
      </c>
    </row>
    <row r="1067" s="281" customFormat="1" customHeight="1" spans="1:2">
      <c r="A1067" s="290" t="s">
        <v>887</v>
      </c>
      <c r="B1067" s="291">
        <v>0</v>
      </c>
    </row>
    <row r="1068" s="281" customFormat="1" customHeight="1" spans="1:2">
      <c r="A1068" s="290" t="s">
        <v>888</v>
      </c>
      <c r="B1068" s="291">
        <v>0</v>
      </c>
    </row>
    <row r="1069" s="281" customFormat="1" customHeight="1" spans="1:2">
      <c r="A1069" s="290" t="s">
        <v>889</v>
      </c>
      <c r="B1069" s="291">
        <f>SUM(B1070:B1074)</f>
        <v>0</v>
      </c>
    </row>
    <row r="1070" s="281" customFormat="1" customHeight="1" spans="1:2">
      <c r="A1070" s="290" t="s">
        <v>890</v>
      </c>
      <c r="B1070" s="291">
        <v>0</v>
      </c>
    </row>
    <row r="1071" s="281" customFormat="1" customHeight="1" spans="1:2">
      <c r="A1071" s="290" t="s">
        <v>891</v>
      </c>
      <c r="B1071" s="291">
        <v>0</v>
      </c>
    </row>
    <row r="1072" s="281" customFormat="1" customHeight="1" spans="1:2">
      <c r="A1072" s="290" t="s">
        <v>892</v>
      </c>
      <c r="B1072" s="291">
        <v>0</v>
      </c>
    </row>
    <row r="1073" s="281" customFormat="1" customHeight="1" spans="1:2">
      <c r="A1073" s="290" t="s">
        <v>893</v>
      </c>
      <c r="B1073" s="291">
        <v>0</v>
      </c>
    </row>
    <row r="1074" s="281" customFormat="1" customHeight="1" spans="1:2">
      <c r="A1074" s="290" t="s">
        <v>894</v>
      </c>
      <c r="B1074" s="291">
        <v>0</v>
      </c>
    </row>
    <row r="1075" s="281" customFormat="1" customHeight="1" spans="1:2">
      <c r="A1075" s="290" t="s">
        <v>895</v>
      </c>
      <c r="B1075" s="291">
        <f>SUM(B1076:B1077)</f>
        <v>0</v>
      </c>
    </row>
    <row r="1076" s="281" customFormat="1" customHeight="1" spans="1:2">
      <c r="A1076" s="290" t="s">
        <v>896</v>
      </c>
      <c r="B1076" s="291">
        <v>0</v>
      </c>
    </row>
    <row r="1077" s="281" customFormat="1" customHeight="1" spans="1:2">
      <c r="A1077" s="290" t="s">
        <v>897</v>
      </c>
      <c r="B1077" s="291">
        <v>0</v>
      </c>
    </row>
    <row r="1078" s="281" customFormat="1" customHeight="1" spans="1:2">
      <c r="A1078" s="290" t="s">
        <v>898</v>
      </c>
      <c r="B1078" s="291">
        <f>SUM(B1079:B1080)</f>
        <v>0</v>
      </c>
    </row>
    <row r="1079" s="281" customFormat="1" customHeight="1" spans="1:2">
      <c r="A1079" s="290" t="s">
        <v>899</v>
      </c>
      <c r="B1079" s="291">
        <v>0</v>
      </c>
    </row>
    <row r="1080" s="281" customFormat="1" customHeight="1" spans="1:2">
      <c r="A1080" s="290" t="s">
        <v>900</v>
      </c>
      <c r="B1080" s="291">
        <v>0</v>
      </c>
    </row>
    <row r="1081" s="281" customFormat="1" customHeight="1" spans="1:2">
      <c r="A1081" s="290" t="s">
        <v>901</v>
      </c>
      <c r="B1081" s="291">
        <f>SUM(B1082:B1090)</f>
        <v>0</v>
      </c>
    </row>
    <row r="1082" s="281" customFormat="1" customHeight="1" spans="1:2">
      <c r="A1082" s="290" t="s">
        <v>902</v>
      </c>
      <c r="B1082" s="291">
        <v>0</v>
      </c>
    </row>
    <row r="1083" s="281" customFormat="1" customHeight="1" spans="1:2">
      <c r="A1083" s="290" t="s">
        <v>903</v>
      </c>
      <c r="B1083" s="291">
        <v>0</v>
      </c>
    </row>
    <row r="1084" s="281" customFormat="1" customHeight="1" spans="1:2">
      <c r="A1084" s="290" t="s">
        <v>904</v>
      </c>
      <c r="B1084" s="291">
        <v>0</v>
      </c>
    </row>
    <row r="1085" s="281" customFormat="1" customHeight="1" spans="1:2">
      <c r="A1085" s="290" t="s">
        <v>905</v>
      </c>
      <c r="B1085" s="291">
        <v>0</v>
      </c>
    </row>
    <row r="1086" s="281" customFormat="1" customHeight="1" spans="1:2">
      <c r="A1086" s="290" t="s">
        <v>906</v>
      </c>
      <c r="B1086" s="291">
        <v>0</v>
      </c>
    </row>
    <row r="1087" s="281" customFormat="1" customHeight="1" spans="1:2">
      <c r="A1087" s="290" t="s">
        <v>907</v>
      </c>
      <c r="B1087" s="291">
        <v>0</v>
      </c>
    </row>
    <row r="1088" s="281" customFormat="1" customHeight="1" spans="1:2">
      <c r="A1088" s="290" t="s">
        <v>908</v>
      </c>
      <c r="B1088" s="291">
        <v>0</v>
      </c>
    </row>
    <row r="1089" s="281" customFormat="1" customHeight="1" spans="1:2">
      <c r="A1089" s="290" t="s">
        <v>909</v>
      </c>
      <c r="B1089" s="291">
        <v>0</v>
      </c>
    </row>
    <row r="1090" s="281" customFormat="1" customHeight="1" spans="1:2">
      <c r="A1090" s="290" t="s">
        <v>73</v>
      </c>
      <c r="B1090" s="291">
        <v>0</v>
      </c>
    </row>
    <row r="1091" s="281" customFormat="1" customHeight="1" spans="1:2">
      <c r="A1091" s="290" t="s">
        <v>910</v>
      </c>
      <c r="B1091" s="291">
        <f>SUM(B1092,B1119,B1134)</f>
        <v>1218</v>
      </c>
    </row>
    <row r="1092" s="281" customFormat="1" customHeight="1" spans="1:2">
      <c r="A1092" s="290" t="s">
        <v>911</v>
      </c>
      <c r="B1092" s="291">
        <f>SUM(B1093:B1118)</f>
        <v>1218</v>
      </c>
    </row>
    <row r="1093" s="281" customFormat="1" customHeight="1" spans="1:2">
      <c r="A1093" s="290" t="s">
        <v>86</v>
      </c>
      <c r="B1093" s="291">
        <v>844</v>
      </c>
    </row>
    <row r="1094" s="281" customFormat="1" customHeight="1" spans="1:2">
      <c r="A1094" s="290" t="s">
        <v>87</v>
      </c>
      <c r="B1094" s="291">
        <v>0</v>
      </c>
    </row>
    <row r="1095" s="281" customFormat="1" customHeight="1" spans="1:2">
      <c r="A1095" s="290" t="s">
        <v>88</v>
      </c>
      <c r="B1095" s="291">
        <v>0</v>
      </c>
    </row>
    <row r="1096" s="281" customFormat="1" customHeight="1" spans="1:2">
      <c r="A1096" s="290" t="s">
        <v>912</v>
      </c>
      <c r="B1096" s="291">
        <v>0</v>
      </c>
    </row>
    <row r="1097" s="281" customFormat="1" customHeight="1" spans="1:2">
      <c r="A1097" s="290" t="s">
        <v>913</v>
      </c>
      <c r="B1097" s="291">
        <v>0</v>
      </c>
    </row>
    <row r="1098" s="281" customFormat="1" customHeight="1" spans="1:2">
      <c r="A1098" s="290" t="s">
        <v>914</v>
      </c>
      <c r="B1098" s="291">
        <v>0</v>
      </c>
    </row>
    <row r="1099" s="281" customFormat="1" customHeight="1" spans="1:2">
      <c r="A1099" s="290" t="s">
        <v>915</v>
      </c>
      <c r="B1099" s="291">
        <v>0</v>
      </c>
    </row>
    <row r="1100" s="281" customFormat="1" customHeight="1" spans="1:2">
      <c r="A1100" s="290" t="s">
        <v>916</v>
      </c>
      <c r="B1100" s="291">
        <v>0</v>
      </c>
    </row>
    <row r="1101" s="281" customFormat="1" customHeight="1" spans="1:2">
      <c r="A1101" s="290" t="s">
        <v>917</v>
      </c>
      <c r="B1101" s="291">
        <v>0</v>
      </c>
    </row>
    <row r="1102" s="281" customFormat="1" customHeight="1" spans="1:2">
      <c r="A1102" s="290" t="s">
        <v>918</v>
      </c>
      <c r="B1102" s="291">
        <v>0</v>
      </c>
    </row>
    <row r="1103" s="281" customFormat="1" customHeight="1" spans="1:2">
      <c r="A1103" s="290" t="s">
        <v>919</v>
      </c>
      <c r="B1103" s="291">
        <v>374</v>
      </c>
    </row>
    <row r="1104" s="281" customFormat="1" customHeight="1" spans="1:2">
      <c r="A1104" s="290" t="s">
        <v>920</v>
      </c>
      <c r="B1104" s="291">
        <v>0</v>
      </c>
    </row>
    <row r="1105" s="281" customFormat="1" customHeight="1" spans="1:2">
      <c r="A1105" s="290" t="s">
        <v>921</v>
      </c>
      <c r="B1105" s="291">
        <v>0</v>
      </c>
    </row>
    <row r="1106" s="281" customFormat="1" customHeight="1" spans="1:2">
      <c r="A1106" s="290" t="s">
        <v>922</v>
      </c>
      <c r="B1106" s="291">
        <v>0</v>
      </c>
    </row>
    <row r="1107" s="281" customFormat="1" customHeight="1" spans="1:2">
      <c r="A1107" s="290" t="s">
        <v>923</v>
      </c>
      <c r="B1107" s="291">
        <v>0</v>
      </c>
    </row>
    <row r="1108" s="281" customFormat="1" customHeight="1" spans="1:2">
      <c r="A1108" s="290" t="s">
        <v>924</v>
      </c>
      <c r="B1108" s="291">
        <v>0</v>
      </c>
    </row>
    <row r="1109" s="281" customFormat="1" customHeight="1" spans="1:2">
      <c r="A1109" s="290" t="s">
        <v>925</v>
      </c>
      <c r="B1109" s="291">
        <v>0</v>
      </c>
    </row>
    <row r="1110" s="281" customFormat="1" customHeight="1" spans="1:2">
      <c r="A1110" s="290" t="s">
        <v>926</v>
      </c>
      <c r="B1110" s="291">
        <v>0</v>
      </c>
    </row>
    <row r="1111" s="281" customFormat="1" customHeight="1" spans="1:2">
      <c r="A1111" s="290" t="s">
        <v>927</v>
      </c>
      <c r="B1111" s="291">
        <v>0</v>
      </c>
    </row>
    <row r="1112" s="281" customFormat="1" customHeight="1" spans="1:2">
      <c r="A1112" s="290" t="s">
        <v>928</v>
      </c>
      <c r="B1112" s="291">
        <v>0</v>
      </c>
    </row>
    <row r="1113" s="281" customFormat="1" customHeight="1" spans="1:2">
      <c r="A1113" s="290" t="s">
        <v>929</v>
      </c>
      <c r="B1113" s="291">
        <v>0</v>
      </c>
    </row>
    <row r="1114" s="281" customFormat="1" customHeight="1" spans="1:2">
      <c r="A1114" s="290" t="s">
        <v>930</v>
      </c>
      <c r="B1114" s="291">
        <v>0</v>
      </c>
    </row>
    <row r="1115" s="281" customFormat="1" customHeight="1" spans="1:2">
      <c r="A1115" s="290" t="s">
        <v>931</v>
      </c>
      <c r="B1115" s="291">
        <v>0</v>
      </c>
    </row>
    <row r="1116" s="281" customFormat="1" customHeight="1" spans="1:2">
      <c r="A1116" s="290" t="s">
        <v>932</v>
      </c>
      <c r="B1116" s="291">
        <v>0</v>
      </c>
    </row>
    <row r="1117" s="281" customFormat="1" customHeight="1" spans="1:2">
      <c r="A1117" s="290" t="s">
        <v>95</v>
      </c>
      <c r="B1117" s="291">
        <v>0</v>
      </c>
    </row>
    <row r="1118" s="281" customFormat="1" customHeight="1" spans="1:2">
      <c r="A1118" s="290" t="s">
        <v>933</v>
      </c>
      <c r="B1118" s="291">
        <v>0</v>
      </c>
    </row>
    <row r="1119" s="281" customFormat="1" customHeight="1" spans="1:2">
      <c r="A1119" s="290" t="s">
        <v>934</v>
      </c>
      <c r="B1119" s="291">
        <f>SUM(B1120:B1133)</f>
        <v>0</v>
      </c>
    </row>
    <row r="1120" s="281" customFormat="1" customHeight="1" spans="1:2">
      <c r="A1120" s="290" t="s">
        <v>86</v>
      </c>
      <c r="B1120" s="291">
        <v>0</v>
      </c>
    </row>
    <row r="1121" s="281" customFormat="1" customHeight="1" spans="1:2">
      <c r="A1121" s="290" t="s">
        <v>87</v>
      </c>
      <c r="B1121" s="291">
        <v>0</v>
      </c>
    </row>
    <row r="1122" s="281" customFormat="1" customHeight="1" spans="1:2">
      <c r="A1122" s="290" t="s">
        <v>88</v>
      </c>
      <c r="B1122" s="291">
        <v>0</v>
      </c>
    </row>
    <row r="1123" s="281" customFormat="1" customHeight="1" spans="1:2">
      <c r="A1123" s="290" t="s">
        <v>935</v>
      </c>
      <c r="B1123" s="291">
        <v>0</v>
      </c>
    </row>
    <row r="1124" s="281" customFormat="1" customHeight="1" spans="1:2">
      <c r="A1124" s="290" t="s">
        <v>936</v>
      </c>
      <c r="B1124" s="291">
        <v>0</v>
      </c>
    </row>
    <row r="1125" s="281" customFormat="1" customHeight="1" spans="1:2">
      <c r="A1125" s="290" t="s">
        <v>937</v>
      </c>
      <c r="B1125" s="291">
        <v>0</v>
      </c>
    </row>
    <row r="1126" s="281" customFormat="1" customHeight="1" spans="1:2">
      <c r="A1126" s="290" t="s">
        <v>938</v>
      </c>
      <c r="B1126" s="291">
        <v>0</v>
      </c>
    </row>
    <row r="1127" s="281" customFormat="1" customHeight="1" spans="1:2">
      <c r="A1127" s="290" t="s">
        <v>939</v>
      </c>
      <c r="B1127" s="291">
        <v>0</v>
      </c>
    </row>
    <row r="1128" s="281" customFormat="1" customHeight="1" spans="1:2">
      <c r="A1128" s="290" t="s">
        <v>940</v>
      </c>
      <c r="B1128" s="291">
        <v>0</v>
      </c>
    </row>
    <row r="1129" s="281" customFormat="1" customHeight="1" spans="1:2">
      <c r="A1129" s="290" t="s">
        <v>941</v>
      </c>
      <c r="B1129" s="291">
        <v>0</v>
      </c>
    </row>
    <row r="1130" s="281" customFormat="1" customHeight="1" spans="1:2">
      <c r="A1130" s="290" t="s">
        <v>942</v>
      </c>
      <c r="B1130" s="291">
        <v>0</v>
      </c>
    </row>
    <row r="1131" s="281" customFormat="1" customHeight="1" spans="1:2">
      <c r="A1131" s="290" t="s">
        <v>943</v>
      </c>
      <c r="B1131" s="291">
        <v>0</v>
      </c>
    </row>
    <row r="1132" s="281" customFormat="1" customHeight="1" spans="1:2">
      <c r="A1132" s="290" t="s">
        <v>944</v>
      </c>
      <c r="B1132" s="291">
        <v>0</v>
      </c>
    </row>
    <row r="1133" s="281" customFormat="1" customHeight="1" spans="1:2">
      <c r="A1133" s="290" t="s">
        <v>945</v>
      </c>
      <c r="B1133" s="291">
        <v>0</v>
      </c>
    </row>
    <row r="1134" s="281" customFormat="1" customHeight="1" spans="1:2">
      <c r="A1134" s="290" t="s">
        <v>946</v>
      </c>
      <c r="B1134" s="291">
        <v>0</v>
      </c>
    </row>
    <row r="1135" s="281" customFormat="1" customHeight="1" spans="1:2">
      <c r="A1135" s="290" t="s">
        <v>947</v>
      </c>
      <c r="B1135" s="291">
        <f>SUM(B1136,B1147,B1151)</f>
        <v>17818</v>
      </c>
    </row>
    <row r="1136" s="281" customFormat="1" customHeight="1" spans="1:2">
      <c r="A1136" s="290" t="s">
        <v>948</v>
      </c>
      <c r="B1136" s="291">
        <f>SUM(B1137:B1146)</f>
        <v>2747</v>
      </c>
    </row>
    <row r="1137" s="281" customFormat="1" customHeight="1" spans="1:2">
      <c r="A1137" s="290" t="s">
        <v>949</v>
      </c>
      <c r="B1137" s="291">
        <v>0</v>
      </c>
    </row>
    <row r="1138" s="281" customFormat="1" customHeight="1" spans="1:2">
      <c r="A1138" s="290" t="s">
        <v>950</v>
      </c>
      <c r="B1138" s="291">
        <v>0</v>
      </c>
    </row>
    <row r="1139" s="281" customFormat="1" customHeight="1" spans="1:2">
      <c r="A1139" s="290" t="s">
        <v>951</v>
      </c>
      <c r="B1139" s="291">
        <v>952</v>
      </c>
    </row>
    <row r="1140" s="281" customFormat="1" customHeight="1" spans="1:2">
      <c r="A1140" s="290" t="s">
        <v>952</v>
      </c>
      <c r="B1140" s="291">
        <v>1795</v>
      </c>
    </row>
    <row r="1141" s="281" customFormat="1" customHeight="1" spans="1:2">
      <c r="A1141" s="290" t="s">
        <v>953</v>
      </c>
      <c r="B1141" s="291">
        <v>0</v>
      </c>
    </row>
    <row r="1142" s="281" customFormat="1" customHeight="1" spans="1:2">
      <c r="A1142" s="290" t="s">
        <v>954</v>
      </c>
      <c r="B1142" s="291">
        <v>0</v>
      </c>
    </row>
    <row r="1143" s="281" customFormat="1" customHeight="1" spans="1:2">
      <c r="A1143" s="290" t="s">
        <v>955</v>
      </c>
      <c r="B1143" s="291">
        <v>0</v>
      </c>
    </row>
    <row r="1144" s="281" customFormat="1" customHeight="1" spans="1:2">
      <c r="A1144" s="290" t="s">
        <v>956</v>
      </c>
      <c r="B1144" s="291">
        <v>0</v>
      </c>
    </row>
    <row r="1145" s="281" customFormat="1" customHeight="1" spans="1:2">
      <c r="A1145" s="290" t="s">
        <v>957</v>
      </c>
      <c r="B1145" s="291">
        <v>0</v>
      </c>
    </row>
    <row r="1146" s="281" customFormat="1" customHeight="1" spans="1:2">
      <c r="A1146" s="290" t="s">
        <v>958</v>
      </c>
      <c r="B1146" s="291">
        <v>0</v>
      </c>
    </row>
    <row r="1147" s="281" customFormat="1" customHeight="1" spans="1:2">
      <c r="A1147" s="290" t="s">
        <v>959</v>
      </c>
      <c r="B1147" s="291">
        <f>SUM(B1148:B1150)</f>
        <v>4081</v>
      </c>
    </row>
    <row r="1148" s="281" customFormat="1" customHeight="1" spans="1:2">
      <c r="A1148" s="290" t="s">
        <v>960</v>
      </c>
      <c r="B1148" s="291">
        <v>4081</v>
      </c>
    </row>
    <row r="1149" s="281" customFormat="1" customHeight="1" spans="1:2">
      <c r="A1149" s="290" t="s">
        <v>961</v>
      </c>
      <c r="B1149" s="291">
        <v>0</v>
      </c>
    </row>
    <row r="1150" s="281" customFormat="1" customHeight="1" spans="1:2">
      <c r="A1150" s="290" t="s">
        <v>962</v>
      </c>
      <c r="B1150" s="291">
        <v>0</v>
      </c>
    </row>
    <row r="1151" s="281" customFormat="1" customHeight="1" spans="1:2">
      <c r="A1151" s="290" t="s">
        <v>963</v>
      </c>
      <c r="B1151" s="291">
        <f>SUM(B1152:B1154)</f>
        <v>10990</v>
      </c>
    </row>
    <row r="1152" s="281" customFormat="1" customHeight="1" spans="1:2">
      <c r="A1152" s="290" t="s">
        <v>964</v>
      </c>
      <c r="B1152" s="291">
        <v>0</v>
      </c>
    </row>
    <row r="1153" s="281" customFormat="1" customHeight="1" spans="1:2">
      <c r="A1153" s="290" t="s">
        <v>965</v>
      </c>
      <c r="B1153" s="291">
        <v>0</v>
      </c>
    </row>
    <row r="1154" s="281" customFormat="1" customHeight="1" spans="1:2">
      <c r="A1154" s="290" t="s">
        <v>966</v>
      </c>
      <c r="B1154" s="291">
        <v>10990</v>
      </c>
    </row>
    <row r="1155" s="281" customFormat="1" customHeight="1" spans="1:2">
      <c r="A1155" s="290" t="s">
        <v>967</v>
      </c>
      <c r="B1155" s="291">
        <f>SUM(B1156,B1174,B1180,B1186)</f>
        <v>0</v>
      </c>
    </row>
    <row r="1156" s="281" customFormat="1" customHeight="1" spans="1:2">
      <c r="A1156" s="290" t="s">
        <v>968</v>
      </c>
      <c r="B1156" s="291">
        <f>SUM(B1157:B1170)</f>
        <v>0</v>
      </c>
    </row>
    <row r="1157" s="281" customFormat="1" customHeight="1" spans="1:2">
      <c r="A1157" s="290" t="s">
        <v>86</v>
      </c>
      <c r="B1157" s="291">
        <v>0</v>
      </c>
    </row>
    <row r="1158" s="281" customFormat="1" customHeight="1" spans="1:2">
      <c r="A1158" s="290" t="s">
        <v>87</v>
      </c>
      <c r="B1158" s="291">
        <v>0</v>
      </c>
    </row>
    <row r="1159" s="281" customFormat="1" customHeight="1" spans="1:2">
      <c r="A1159" s="290" t="s">
        <v>88</v>
      </c>
      <c r="B1159" s="291">
        <v>0</v>
      </c>
    </row>
    <row r="1160" s="281" customFormat="1" customHeight="1" spans="1:2">
      <c r="A1160" s="290" t="s">
        <v>969</v>
      </c>
      <c r="B1160" s="291">
        <v>0</v>
      </c>
    </row>
    <row r="1161" s="281" customFormat="1" customHeight="1" spans="1:2">
      <c r="A1161" s="290" t="s">
        <v>970</v>
      </c>
      <c r="B1161" s="291">
        <v>0</v>
      </c>
    </row>
    <row r="1162" s="281" customFormat="1" customHeight="1" spans="1:2">
      <c r="A1162" s="290" t="s">
        <v>971</v>
      </c>
      <c r="B1162" s="291">
        <v>0</v>
      </c>
    </row>
    <row r="1163" s="281" customFormat="1" customHeight="1" spans="1:2">
      <c r="A1163" s="290" t="s">
        <v>972</v>
      </c>
      <c r="B1163" s="291">
        <v>0</v>
      </c>
    </row>
    <row r="1164" s="281" customFormat="1" customHeight="1" spans="1:2">
      <c r="A1164" s="290" t="s">
        <v>973</v>
      </c>
      <c r="B1164" s="291">
        <v>0</v>
      </c>
    </row>
    <row r="1165" s="281" customFormat="1" customHeight="1" spans="1:2">
      <c r="A1165" s="290" t="s">
        <v>974</v>
      </c>
      <c r="B1165" s="291">
        <v>0</v>
      </c>
    </row>
    <row r="1166" s="281" customFormat="1" customHeight="1" spans="1:2">
      <c r="A1166" s="290" t="s">
        <v>975</v>
      </c>
      <c r="B1166" s="291">
        <v>0</v>
      </c>
    </row>
    <row r="1167" s="281" customFormat="1" customHeight="1" spans="1:2">
      <c r="A1167" s="290" t="s">
        <v>976</v>
      </c>
      <c r="B1167" s="291">
        <v>0</v>
      </c>
    </row>
    <row r="1168" s="281" customFormat="1" customHeight="1" spans="1:2">
      <c r="A1168" s="290" t="s">
        <v>977</v>
      </c>
      <c r="B1168" s="291">
        <v>0</v>
      </c>
    </row>
    <row r="1169" s="281" customFormat="1" customHeight="1" spans="1:2">
      <c r="A1169" s="290" t="s">
        <v>978</v>
      </c>
      <c r="B1169" s="291">
        <v>0</v>
      </c>
    </row>
    <row r="1170" s="281" customFormat="1" customHeight="1" spans="1:2">
      <c r="A1170" s="290" t="s">
        <v>979</v>
      </c>
      <c r="B1170" s="291">
        <v>0</v>
      </c>
    </row>
    <row r="1171" s="281" customFormat="1" customHeight="1" spans="1:2">
      <c r="A1171" s="290" t="s">
        <v>980</v>
      </c>
      <c r="B1171" s="291">
        <v>0</v>
      </c>
    </row>
    <row r="1172" s="281" customFormat="1" customHeight="1" spans="1:2">
      <c r="A1172" s="290" t="s">
        <v>95</v>
      </c>
      <c r="B1172" s="291">
        <v>0</v>
      </c>
    </row>
    <row r="1173" s="281" customFormat="1" customHeight="1" spans="1:2">
      <c r="A1173" s="290" t="s">
        <v>981</v>
      </c>
      <c r="B1173" s="291">
        <v>0</v>
      </c>
    </row>
    <row r="1174" s="281" customFormat="1" customHeight="1" spans="1:2">
      <c r="A1174" s="290" t="s">
        <v>982</v>
      </c>
      <c r="B1174" s="291">
        <f>SUM(B1175:B1179)</f>
        <v>0</v>
      </c>
    </row>
    <row r="1175" s="281" customFormat="1" customHeight="1" spans="1:2">
      <c r="A1175" s="290" t="s">
        <v>983</v>
      </c>
      <c r="B1175" s="291">
        <v>0</v>
      </c>
    </row>
    <row r="1176" s="281" customFormat="1" customHeight="1" spans="1:2">
      <c r="A1176" s="290" t="s">
        <v>984</v>
      </c>
      <c r="B1176" s="291">
        <v>0</v>
      </c>
    </row>
    <row r="1177" s="281" customFormat="1" customHeight="1" spans="1:2">
      <c r="A1177" s="290" t="s">
        <v>985</v>
      </c>
      <c r="B1177" s="291">
        <v>0</v>
      </c>
    </row>
    <row r="1178" s="281" customFormat="1" customHeight="1" spans="1:2">
      <c r="A1178" s="290" t="s">
        <v>986</v>
      </c>
      <c r="B1178" s="291"/>
    </row>
    <row r="1179" s="281" customFormat="1" customHeight="1" spans="1:2">
      <c r="A1179" s="290" t="s">
        <v>987</v>
      </c>
      <c r="B1179" s="291">
        <v>0</v>
      </c>
    </row>
    <row r="1180" s="281" customFormat="1" customHeight="1" spans="1:2">
      <c r="A1180" s="290" t="s">
        <v>988</v>
      </c>
      <c r="B1180" s="291">
        <f>SUM(B1181:B1185)</f>
        <v>0</v>
      </c>
    </row>
    <row r="1181" s="281" customFormat="1" customHeight="1" spans="1:2">
      <c r="A1181" s="290" t="s">
        <v>989</v>
      </c>
      <c r="B1181" s="291">
        <v>0</v>
      </c>
    </row>
    <row r="1182" s="281" customFormat="1" customHeight="1" spans="1:2">
      <c r="A1182" s="290" t="s">
        <v>990</v>
      </c>
      <c r="B1182" s="291">
        <v>0</v>
      </c>
    </row>
    <row r="1183" s="281" customFormat="1" customHeight="1" spans="1:2">
      <c r="A1183" s="290" t="s">
        <v>991</v>
      </c>
      <c r="B1183" s="291">
        <v>0</v>
      </c>
    </row>
    <row r="1184" s="281" customFormat="1" customHeight="1" spans="1:2">
      <c r="A1184" s="290" t="s">
        <v>992</v>
      </c>
      <c r="B1184" s="291">
        <v>0</v>
      </c>
    </row>
    <row r="1185" s="281" customFormat="1" customHeight="1" spans="1:2">
      <c r="A1185" s="290" t="s">
        <v>993</v>
      </c>
      <c r="B1185" s="291">
        <v>0</v>
      </c>
    </row>
    <row r="1186" s="281" customFormat="1" customHeight="1" spans="1:2">
      <c r="A1186" s="290" t="s">
        <v>994</v>
      </c>
      <c r="B1186" s="291">
        <f>SUM(B1187:B1198)</f>
        <v>0</v>
      </c>
    </row>
    <row r="1187" s="281" customFormat="1" customHeight="1" spans="1:2">
      <c r="A1187" s="290" t="s">
        <v>995</v>
      </c>
      <c r="B1187" s="291">
        <v>0</v>
      </c>
    </row>
    <row r="1188" s="281" customFormat="1" customHeight="1" spans="1:2">
      <c r="A1188" s="290" t="s">
        <v>996</v>
      </c>
      <c r="B1188" s="291">
        <v>0</v>
      </c>
    </row>
    <row r="1189" s="281" customFormat="1" customHeight="1" spans="1:2">
      <c r="A1189" s="290" t="s">
        <v>997</v>
      </c>
      <c r="B1189" s="291">
        <v>0</v>
      </c>
    </row>
    <row r="1190" s="281" customFormat="1" customHeight="1" spans="1:2">
      <c r="A1190" s="290" t="s">
        <v>998</v>
      </c>
      <c r="B1190" s="291">
        <v>0</v>
      </c>
    </row>
    <row r="1191" s="281" customFormat="1" customHeight="1" spans="1:2">
      <c r="A1191" s="290" t="s">
        <v>999</v>
      </c>
      <c r="B1191" s="291">
        <v>0</v>
      </c>
    </row>
    <row r="1192" s="281" customFormat="1" customHeight="1" spans="1:2">
      <c r="A1192" s="290" t="s">
        <v>1000</v>
      </c>
      <c r="B1192" s="291">
        <v>0</v>
      </c>
    </row>
    <row r="1193" s="281" customFormat="1" customHeight="1" spans="1:2">
      <c r="A1193" s="290" t="s">
        <v>1001</v>
      </c>
      <c r="B1193" s="291">
        <v>0</v>
      </c>
    </row>
    <row r="1194" s="281" customFormat="1" customHeight="1" spans="1:2">
      <c r="A1194" s="290" t="s">
        <v>1002</v>
      </c>
      <c r="B1194" s="291">
        <v>0</v>
      </c>
    </row>
    <row r="1195" s="281" customFormat="1" customHeight="1" spans="1:2">
      <c r="A1195" s="290" t="s">
        <v>1003</v>
      </c>
      <c r="B1195" s="291">
        <v>0</v>
      </c>
    </row>
    <row r="1196" s="281" customFormat="1" customHeight="1" spans="1:2">
      <c r="A1196" s="290" t="s">
        <v>1004</v>
      </c>
      <c r="B1196" s="291">
        <v>0</v>
      </c>
    </row>
    <row r="1197" s="281" customFormat="1" customHeight="1" spans="1:2">
      <c r="A1197" s="290" t="s">
        <v>1005</v>
      </c>
      <c r="B1197" s="291">
        <v>0</v>
      </c>
    </row>
    <row r="1198" s="281" customFormat="1" customHeight="1" spans="1:2">
      <c r="A1198" s="290" t="s">
        <v>1006</v>
      </c>
      <c r="B1198" s="291">
        <v>0</v>
      </c>
    </row>
    <row r="1199" s="281" customFormat="1" customHeight="1" spans="1:2">
      <c r="A1199" s="290" t="s">
        <v>1007</v>
      </c>
      <c r="B1199" s="291">
        <f>SUM(B1200,B1212,B1218,B1224,B1232,B1245,B1249,B1253)</f>
        <v>6274</v>
      </c>
    </row>
    <row r="1200" s="281" customFormat="1" customHeight="1" spans="1:2">
      <c r="A1200" s="290" t="s">
        <v>1008</v>
      </c>
      <c r="B1200" s="291">
        <f>SUM(B1201:B1211)</f>
        <v>3762</v>
      </c>
    </row>
    <row r="1201" s="281" customFormat="1" customHeight="1" spans="1:2">
      <c r="A1201" s="290" t="s">
        <v>86</v>
      </c>
      <c r="B1201" s="291">
        <v>547</v>
      </c>
    </row>
    <row r="1202" s="281" customFormat="1" customHeight="1" spans="1:2">
      <c r="A1202" s="290" t="s">
        <v>87</v>
      </c>
      <c r="B1202" s="291">
        <v>0</v>
      </c>
    </row>
    <row r="1203" s="281" customFormat="1" customHeight="1" spans="1:2">
      <c r="A1203" s="290" t="s">
        <v>88</v>
      </c>
      <c r="B1203" s="291">
        <v>0</v>
      </c>
    </row>
    <row r="1204" s="281" customFormat="1" customHeight="1" spans="1:2">
      <c r="A1204" s="290" t="s">
        <v>1009</v>
      </c>
      <c r="B1204" s="291">
        <v>50</v>
      </c>
    </row>
    <row r="1205" s="281" customFormat="1" customHeight="1" spans="1:2">
      <c r="A1205" s="290" t="s">
        <v>1010</v>
      </c>
      <c r="B1205" s="291">
        <v>0</v>
      </c>
    </row>
    <row r="1206" s="281" customFormat="1" customHeight="1" spans="1:2">
      <c r="A1206" s="290" t="s">
        <v>1011</v>
      </c>
      <c r="B1206" s="291">
        <v>350</v>
      </c>
    </row>
    <row r="1207" s="281" customFormat="1" customHeight="1" spans="1:2">
      <c r="A1207" s="290" t="s">
        <v>1012</v>
      </c>
      <c r="B1207" s="291">
        <v>0</v>
      </c>
    </row>
    <row r="1208" s="281" customFormat="1" customHeight="1" spans="1:2">
      <c r="A1208" s="290" t="s">
        <v>1013</v>
      </c>
      <c r="B1208" s="291">
        <v>21</v>
      </c>
    </row>
    <row r="1209" s="281" customFormat="1" customHeight="1" spans="1:2">
      <c r="A1209" s="290" t="s">
        <v>1014</v>
      </c>
      <c r="B1209" s="291">
        <v>2000</v>
      </c>
    </row>
    <row r="1210" s="281" customFormat="1" customHeight="1" spans="1:2">
      <c r="A1210" s="290" t="s">
        <v>95</v>
      </c>
      <c r="B1210" s="291">
        <v>0</v>
      </c>
    </row>
    <row r="1211" s="281" customFormat="1" customHeight="1" spans="1:2">
      <c r="A1211" s="290" t="s">
        <v>1015</v>
      </c>
      <c r="B1211" s="291">
        <v>794</v>
      </c>
    </row>
    <row r="1212" s="281" customFormat="1" customHeight="1" spans="1:2">
      <c r="A1212" s="290" t="s">
        <v>1016</v>
      </c>
      <c r="B1212" s="291">
        <f>SUM(B1213:B1217)</f>
        <v>1380</v>
      </c>
    </row>
    <row r="1213" s="281" customFormat="1" customHeight="1" spans="1:2">
      <c r="A1213" s="290" t="s">
        <v>86</v>
      </c>
      <c r="B1213" s="291">
        <v>0</v>
      </c>
    </row>
    <row r="1214" s="281" customFormat="1" customHeight="1" spans="1:2">
      <c r="A1214" s="290" t="s">
        <v>87</v>
      </c>
      <c r="B1214" s="291">
        <v>1121</v>
      </c>
    </row>
    <row r="1215" s="281" customFormat="1" customHeight="1" spans="1:2">
      <c r="A1215" s="290" t="s">
        <v>88</v>
      </c>
      <c r="B1215" s="291">
        <v>0</v>
      </c>
    </row>
    <row r="1216" s="281" customFormat="1" customHeight="1" spans="1:2">
      <c r="A1216" s="290" t="s">
        <v>1017</v>
      </c>
      <c r="B1216" s="291">
        <v>0</v>
      </c>
    </row>
    <row r="1217" s="281" customFormat="1" customHeight="1" spans="1:2">
      <c r="A1217" s="290" t="s">
        <v>1018</v>
      </c>
      <c r="B1217" s="291">
        <v>259</v>
      </c>
    </row>
    <row r="1218" s="281" customFormat="1" customHeight="1" spans="1:2">
      <c r="A1218" s="290" t="s">
        <v>1019</v>
      </c>
      <c r="B1218" s="291">
        <f>SUM(B1219:B1223)</f>
        <v>0</v>
      </c>
    </row>
    <row r="1219" s="281" customFormat="1" customHeight="1" spans="1:2">
      <c r="A1219" s="290" t="s">
        <v>86</v>
      </c>
      <c r="B1219" s="291">
        <v>0</v>
      </c>
    </row>
    <row r="1220" s="281" customFormat="1" customHeight="1" spans="1:2">
      <c r="A1220" s="290" t="s">
        <v>87</v>
      </c>
      <c r="B1220" s="291">
        <v>0</v>
      </c>
    </row>
    <row r="1221" s="281" customFormat="1" customHeight="1" spans="1:2">
      <c r="A1221" s="290" t="s">
        <v>88</v>
      </c>
      <c r="B1221" s="291">
        <v>0</v>
      </c>
    </row>
    <row r="1222" s="281" customFormat="1" customHeight="1" spans="1:2">
      <c r="A1222" s="290" t="s">
        <v>1020</v>
      </c>
      <c r="B1222" s="291">
        <v>0</v>
      </c>
    </row>
    <row r="1223" s="281" customFormat="1" customHeight="1" spans="1:2">
      <c r="A1223" s="290" t="s">
        <v>1021</v>
      </c>
      <c r="B1223" s="291">
        <v>0</v>
      </c>
    </row>
    <row r="1224" s="281" customFormat="1" customHeight="1" spans="1:2">
      <c r="A1224" s="290" t="s">
        <v>1022</v>
      </c>
      <c r="B1224" s="291">
        <f>SUM(B1225:B1231)</f>
        <v>0</v>
      </c>
    </row>
    <row r="1225" s="281" customFormat="1" customHeight="1" spans="1:2">
      <c r="A1225" s="290" t="s">
        <v>86</v>
      </c>
      <c r="B1225" s="291">
        <v>0</v>
      </c>
    </row>
    <row r="1226" s="281" customFormat="1" customHeight="1" spans="1:2">
      <c r="A1226" s="290" t="s">
        <v>87</v>
      </c>
      <c r="B1226" s="291">
        <v>0</v>
      </c>
    </row>
    <row r="1227" s="281" customFormat="1" customHeight="1" spans="1:2">
      <c r="A1227" s="290" t="s">
        <v>88</v>
      </c>
      <c r="B1227" s="291">
        <v>0</v>
      </c>
    </row>
    <row r="1228" s="281" customFormat="1" customHeight="1" spans="1:2">
      <c r="A1228" s="290" t="s">
        <v>1023</v>
      </c>
      <c r="B1228" s="291">
        <v>0</v>
      </c>
    </row>
    <row r="1229" s="281" customFormat="1" customHeight="1" spans="1:2">
      <c r="A1229" s="290" t="s">
        <v>1024</v>
      </c>
      <c r="B1229" s="291">
        <v>0</v>
      </c>
    </row>
    <row r="1230" s="281" customFormat="1" customHeight="1" spans="1:2">
      <c r="A1230" s="290" t="s">
        <v>95</v>
      </c>
      <c r="B1230" s="291">
        <v>0</v>
      </c>
    </row>
    <row r="1231" s="281" customFormat="1" customHeight="1" spans="1:2">
      <c r="A1231" s="290" t="s">
        <v>1025</v>
      </c>
      <c r="B1231" s="291">
        <v>0</v>
      </c>
    </row>
    <row r="1232" s="281" customFormat="1" customHeight="1" spans="1:2">
      <c r="A1232" s="290" t="s">
        <v>1026</v>
      </c>
      <c r="B1232" s="291">
        <f>SUM(B1233:B1244)</f>
        <v>0</v>
      </c>
    </row>
    <row r="1233" s="281" customFormat="1" customHeight="1" spans="1:2">
      <c r="A1233" s="290" t="s">
        <v>86</v>
      </c>
      <c r="B1233" s="291">
        <v>0</v>
      </c>
    </row>
    <row r="1234" s="281" customFormat="1" customHeight="1" spans="1:2">
      <c r="A1234" s="290" t="s">
        <v>87</v>
      </c>
      <c r="B1234" s="291">
        <v>0</v>
      </c>
    </row>
    <row r="1235" s="281" customFormat="1" customHeight="1" spans="1:2">
      <c r="A1235" s="290" t="s">
        <v>88</v>
      </c>
      <c r="B1235" s="291">
        <v>0</v>
      </c>
    </row>
    <row r="1236" s="281" customFormat="1" customHeight="1" spans="1:2">
      <c r="A1236" s="290" t="s">
        <v>1027</v>
      </c>
      <c r="B1236" s="291">
        <v>0</v>
      </c>
    </row>
    <row r="1237" s="281" customFormat="1" customHeight="1" spans="1:2">
      <c r="A1237" s="290" t="s">
        <v>1028</v>
      </c>
      <c r="B1237" s="291">
        <v>0</v>
      </c>
    </row>
    <row r="1238" s="281" customFormat="1" customHeight="1" spans="1:2">
      <c r="A1238" s="290" t="s">
        <v>1029</v>
      </c>
      <c r="B1238" s="291">
        <v>0</v>
      </c>
    </row>
    <row r="1239" s="281" customFormat="1" customHeight="1" spans="1:2">
      <c r="A1239" s="290" t="s">
        <v>1030</v>
      </c>
      <c r="B1239" s="291">
        <v>0</v>
      </c>
    </row>
    <row r="1240" s="281" customFormat="1" customHeight="1" spans="1:2">
      <c r="A1240" s="290" t="s">
        <v>1031</v>
      </c>
      <c r="B1240" s="291">
        <v>0</v>
      </c>
    </row>
    <row r="1241" s="281" customFormat="1" customHeight="1" spans="1:2">
      <c r="A1241" s="290" t="s">
        <v>1032</v>
      </c>
      <c r="B1241" s="291">
        <v>0</v>
      </c>
    </row>
    <row r="1242" s="281" customFormat="1" customHeight="1" spans="1:2">
      <c r="A1242" s="290" t="s">
        <v>1033</v>
      </c>
      <c r="B1242" s="291">
        <v>0</v>
      </c>
    </row>
    <row r="1243" s="281" customFormat="1" customHeight="1" spans="1:2">
      <c r="A1243" s="290" t="s">
        <v>1034</v>
      </c>
      <c r="B1243" s="291">
        <v>0</v>
      </c>
    </row>
    <row r="1244" s="281" customFormat="1" customHeight="1" spans="1:2">
      <c r="A1244" s="290" t="s">
        <v>1035</v>
      </c>
      <c r="B1244" s="291">
        <v>0</v>
      </c>
    </row>
    <row r="1245" s="281" customFormat="1" customHeight="1" spans="1:2">
      <c r="A1245" s="290" t="s">
        <v>1036</v>
      </c>
      <c r="B1245" s="291">
        <f>SUM(B1246:B1248)</f>
        <v>1132</v>
      </c>
    </row>
    <row r="1246" s="281" customFormat="1" customHeight="1" spans="1:2">
      <c r="A1246" s="290" t="s">
        <v>1037</v>
      </c>
      <c r="B1246" s="291">
        <v>0</v>
      </c>
    </row>
    <row r="1247" s="281" customFormat="1" customHeight="1" spans="1:2">
      <c r="A1247" s="290" t="s">
        <v>1038</v>
      </c>
      <c r="B1247" s="291">
        <v>1132</v>
      </c>
    </row>
    <row r="1248" s="281" customFormat="1" customHeight="1" spans="1:2">
      <c r="A1248" s="290" t="s">
        <v>1039</v>
      </c>
      <c r="B1248" s="291">
        <v>0</v>
      </c>
    </row>
    <row r="1249" s="281" customFormat="1" customHeight="1" spans="1:2">
      <c r="A1249" s="290" t="s">
        <v>1040</v>
      </c>
      <c r="B1249" s="291">
        <f>SUM(B1250:B1252)</f>
        <v>0</v>
      </c>
    </row>
    <row r="1250" s="281" customFormat="1" customHeight="1" spans="1:2">
      <c r="A1250" s="290" t="s">
        <v>1041</v>
      </c>
      <c r="B1250" s="291">
        <v>0</v>
      </c>
    </row>
    <row r="1251" s="281" customFormat="1" customHeight="1" spans="1:2">
      <c r="A1251" s="290" t="s">
        <v>1042</v>
      </c>
      <c r="B1251" s="291">
        <v>0</v>
      </c>
    </row>
    <row r="1252" s="281" customFormat="1" customHeight="1" spans="1:2">
      <c r="A1252" s="290" t="s">
        <v>1043</v>
      </c>
      <c r="B1252" s="291">
        <v>0</v>
      </c>
    </row>
    <row r="1253" s="281" customFormat="1" customHeight="1" spans="1:2">
      <c r="A1253" s="290" t="s">
        <v>1044</v>
      </c>
      <c r="B1253" s="291">
        <v>0</v>
      </c>
    </row>
    <row r="1254" s="281" customFormat="1" customHeight="1" spans="1:2">
      <c r="A1254" s="290" t="s">
        <v>1045</v>
      </c>
      <c r="B1254" s="291">
        <v>5000</v>
      </c>
    </row>
    <row r="1255" s="281" customFormat="1" customHeight="1" spans="1:2">
      <c r="A1255" s="290" t="s">
        <v>1046</v>
      </c>
      <c r="B1255" s="291">
        <f>B1256</f>
        <v>5477</v>
      </c>
    </row>
    <row r="1256" s="281" customFormat="1" customHeight="1" spans="1:2">
      <c r="A1256" s="290" t="s">
        <v>1047</v>
      </c>
      <c r="B1256" s="291">
        <f>SUM(B1257:B1260)</f>
        <v>5477</v>
      </c>
    </row>
    <row r="1257" s="281" customFormat="1" customHeight="1" spans="1:2">
      <c r="A1257" s="290" t="s">
        <v>1048</v>
      </c>
      <c r="B1257" s="291">
        <v>5477</v>
      </c>
    </row>
    <row r="1258" s="281" customFormat="1" customHeight="1" spans="1:2">
      <c r="A1258" s="290" t="s">
        <v>1049</v>
      </c>
      <c r="B1258" s="291">
        <v>0</v>
      </c>
    </row>
    <row r="1259" s="281" customFormat="1" customHeight="1" spans="1:2">
      <c r="A1259" s="290" t="s">
        <v>1050</v>
      </c>
      <c r="B1259" s="291">
        <v>0</v>
      </c>
    </row>
    <row r="1260" s="281" customFormat="1" customHeight="1" spans="1:2">
      <c r="A1260" s="290" t="s">
        <v>1051</v>
      </c>
      <c r="B1260" s="291">
        <v>0</v>
      </c>
    </row>
    <row r="1261" s="281" customFormat="1" customHeight="1" spans="1:2">
      <c r="A1261" s="290" t="s">
        <v>1052</v>
      </c>
      <c r="B1261" s="295">
        <f>B1262</f>
        <v>23</v>
      </c>
    </row>
    <row r="1262" s="281" customFormat="1" customHeight="1" spans="1:2">
      <c r="A1262" s="290" t="s">
        <v>1053</v>
      </c>
      <c r="B1262" s="294">
        <v>23</v>
      </c>
    </row>
    <row r="1263" s="281" customFormat="1" customHeight="1" spans="1:2">
      <c r="A1263" s="290" t="s">
        <v>1054</v>
      </c>
      <c r="B1263" s="291">
        <f>SUM(B1264:B1265)</f>
        <v>113366</v>
      </c>
    </row>
    <row r="1264" s="281" customFormat="1" customHeight="1" spans="1:2">
      <c r="A1264" s="290" t="s">
        <v>1055</v>
      </c>
      <c r="B1264" s="291">
        <v>0</v>
      </c>
    </row>
    <row r="1265" s="281" customFormat="1" customHeight="1" spans="1:2">
      <c r="A1265" s="290" t="s">
        <v>73</v>
      </c>
      <c r="B1265" s="291">
        <v>113366</v>
      </c>
    </row>
    <row r="1266" s="281" customFormat="1" customHeight="1" spans="1:2">
      <c r="A1266" s="290"/>
      <c r="B1266" s="291">
        <v>0</v>
      </c>
    </row>
    <row r="1267" s="281" customFormat="1" customHeight="1" spans="1:2">
      <c r="A1267" s="290"/>
      <c r="B1267" s="291">
        <v>0</v>
      </c>
    </row>
    <row r="1268" s="281" customFormat="1" customHeight="1" spans="1:2">
      <c r="A1268" s="296" t="s">
        <v>80</v>
      </c>
      <c r="B1268" s="291">
        <f>SUM(B1263,B1261,B1255,B1254,B1199,B1155,B1135,B1091,B1081,B1051,B1031,B967,B903,B792,B773,B699,B629,B504,B447,B391,B340,B250,B238,B234,B5)</f>
        <v>514836</v>
      </c>
    </row>
    <row r="1269" s="281" customFormat="1" customHeight="1" spans="2:2">
      <c r="B1269" s="297"/>
    </row>
  </sheetData>
  <mergeCells count="1">
    <mergeCell ref="A2:B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C37" sqref="C37"/>
    </sheetView>
  </sheetViews>
  <sheetFormatPr defaultColWidth="9" defaultRowHeight="24" customHeight="1" outlineLevelCol="2"/>
  <cols>
    <col min="1" max="1" width="11.625" style="115" customWidth="1"/>
    <col min="2" max="2" width="40.75" style="115" customWidth="1"/>
    <col min="3" max="3" width="17.25" style="116" customWidth="1"/>
    <col min="4" max="16384" width="9" style="115"/>
  </cols>
  <sheetData>
    <row r="1" customHeight="1" spans="1:1">
      <c r="A1" s="111" t="s">
        <v>1056</v>
      </c>
    </row>
    <row r="2" customHeight="1" spans="1:3">
      <c r="A2" s="117" t="s">
        <v>1057</v>
      </c>
      <c r="B2" s="118"/>
      <c r="C2" s="118"/>
    </row>
    <row r="3" s="111" customFormat="1" customHeight="1" spans="3:3">
      <c r="C3" s="269" t="s">
        <v>35</v>
      </c>
    </row>
    <row r="4" s="112" customFormat="1" customHeight="1" spans="1:3">
      <c r="A4" s="120" t="s">
        <v>1058</v>
      </c>
      <c r="B4" s="120" t="s">
        <v>1059</v>
      </c>
      <c r="C4" s="121" t="s">
        <v>1060</v>
      </c>
    </row>
    <row r="5" s="268" customFormat="1" customHeight="1" spans="1:3">
      <c r="A5" s="270">
        <v>301</v>
      </c>
      <c r="B5" s="270" t="s">
        <v>1061</v>
      </c>
      <c r="C5" s="271">
        <f>SUM(C6:C16)</f>
        <v>238866.85</v>
      </c>
    </row>
    <row r="6" s="185" customFormat="1" customHeight="1" spans="1:3">
      <c r="A6" s="272" t="s">
        <v>1062</v>
      </c>
      <c r="B6" s="273" t="s">
        <v>1063</v>
      </c>
      <c r="C6" s="274">
        <v>128232.57</v>
      </c>
    </row>
    <row r="7" s="111" customFormat="1" customHeight="1" spans="1:3">
      <c r="A7" s="275" t="s">
        <v>1064</v>
      </c>
      <c r="B7" s="273" t="s">
        <v>1065</v>
      </c>
      <c r="C7" s="274">
        <v>15972.74</v>
      </c>
    </row>
    <row r="8" s="112" customFormat="1" customHeight="1" spans="1:3">
      <c r="A8" s="275" t="s">
        <v>1066</v>
      </c>
      <c r="B8" s="273" t="s">
        <v>1067</v>
      </c>
      <c r="C8" s="274">
        <v>450.15</v>
      </c>
    </row>
    <row r="9" s="111" customFormat="1" customHeight="1" spans="1:3">
      <c r="A9" s="275" t="s">
        <v>1068</v>
      </c>
      <c r="B9" s="273" t="s">
        <v>1069</v>
      </c>
      <c r="C9" s="274">
        <v>33761.78</v>
      </c>
    </row>
    <row r="10" s="111" customFormat="1" customHeight="1" spans="1:3">
      <c r="A10" s="275" t="s">
        <v>1070</v>
      </c>
      <c r="B10" s="273" t="s">
        <v>1071</v>
      </c>
      <c r="C10" s="274">
        <v>26701.34</v>
      </c>
    </row>
    <row r="11" s="112" customFormat="1" customHeight="1" spans="1:3">
      <c r="A11" s="275" t="s">
        <v>1072</v>
      </c>
      <c r="B11" s="273" t="s">
        <v>1073</v>
      </c>
      <c r="C11" s="274">
        <v>6850.67</v>
      </c>
    </row>
    <row r="12" s="111" customFormat="1" customHeight="1" spans="1:3">
      <c r="A12" s="275" t="s">
        <v>1074</v>
      </c>
      <c r="B12" s="273" t="s">
        <v>1075</v>
      </c>
      <c r="C12" s="274">
        <v>6601.7</v>
      </c>
    </row>
    <row r="13" s="111" customFormat="1" customHeight="1" spans="1:3">
      <c r="A13" s="275" t="s">
        <v>1076</v>
      </c>
      <c r="B13" s="273" t="s">
        <v>1077</v>
      </c>
      <c r="C13" s="274">
        <v>9091.22</v>
      </c>
    </row>
    <row r="14" s="111" customFormat="1" customHeight="1" spans="1:3">
      <c r="A14" s="275" t="s">
        <v>1078</v>
      </c>
      <c r="B14" s="273" t="s">
        <v>1079</v>
      </c>
      <c r="C14" s="274">
        <v>1038.4</v>
      </c>
    </row>
    <row r="15" s="111" customFormat="1" customHeight="1" spans="1:3">
      <c r="A15" s="275" t="s">
        <v>1080</v>
      </c>
      <c r="B15" s="273" t="s">
        <v>1081</v>
      </c>
      <c r="C15" s="274">
        <v>9669.24000000001</v>
      </c>
    </row>
    <row r="16" s="111" customFormat="1" customHeight="1" spans="1:3">
      <c r="A16" s="275" t="s">
        <v>1082</v>
      </c>
      <c r="B16" s="273" t="s">
        <v>1083</v>
      </c>
      <c r="C16" s="274">
        <v>497.04</v>
      </c>
    </row>
    <row r="17" s="111" customFormat="1" customHeight="1" spans="1:3">
      <c r="A17" s="276">
        <v>302</v>
      </c>
      <c r="B17" s="277" t="s">
        <v>1084</v>
      </c>
      <c r="C17" s="271">
        <f>SUM(C18:C29)</f>
        <v>16168</v>
      </c>
    </row>
    <row r="18" s="111" customFormat="1" customHeight="1" spans="1:3">
      <c r="A18" s="275" t="s">
        <v>1085</v>
      </c>
      <c r="B18" s="273" t="s">
        <v>1086</v>
      </c>
      <c r="C18" s="274">
        <v>2989.01</v>
      </c>
    </row>
    <row r="19" s="111" customFormat="1" customHeight="1" spans="1:3">
      <c r="A19" s="275" t="s">
        <v>1087</v>
      </c>
      <c r="B19" s="273" t="s">
        <v>1088</v>
      </c>
      <c r="C19" s="274">
        <v>490.24</v>
      </c>
    </row>
    <row r="20" s="111" customFormat="1" customHeight="1" spans="1:3">
      <c r="A20" s="275" t="s">
        <v>1089</v>
      </c>
      <c r="B20" s="273" t="s">
        <v>1090</v>
      </c>
      <c r="C20" s="274">
        <v>1968.67</v>
      </c>
    </row>
    <row r="21" s="111" customFormat="1" customHeight="1" spans="1:3">
      <c r="A21" s="275" t="s">
        <v>1091</v>
      </c>
      <c r="B21" s="273" t="s">
        <v>1092</v>
      </c>
      <c r="C21" s="274">
        <v>802.63</v>
      </c>
    </row>
    <row r="22" s="111" customFormat="1" customHeight="1" spans="1:3">
      <c r="A22" s="275" t="s">
        <v>1093</v>
      </c>
      <c r="B22" s="273" t="s">
        <v>1094</v>
      </c>
      <c r="C22" s="274">
        <v>3240.59</v>
      </c>
    </row>
    <row r="23" s="111" customFormat="1" customHeight="1" spans="1:3">
      <c r="A23" s="275" t="s">
        <v>1095</v>
      </c>
      <c r="B23" s="273" t="s">
        <v>1096</v>
      </c>
      <c r="C23" s="274">
        <v>590.4</v>
      </c>
    </row>
    <row r="24" s="111" customFormat="1" customHeight="1" spans="1:3">
      <c r="A24" s="275" t="s">
        <v>1097</v>
      </c>
      <c r="B24" s="273" t="s">
        <v>1098</v>
      </c>
      <c r="C24" s="274">
        <v>92.21</v>
      </c>
    </row>
    <row r="25" s="111" customFormat="1" customHeight="1" spans="1:3">
      <c r="A25" s="275" t="s">
        <v>1099</v>
      </c>
      <c r="B25" s="273" t="s">
        <v>1100</v>
      </c>
      <c r="C25" s="274">
        <v>1859.78</v>
      </c>
    </row>
    <row r="26" s="111" customFormat="1" customHeight="1" spans="1:3">
      <c r="A26" s="275" t="s">
        <v>1101</v>
      </c>
      <c r="B26" s="273" t="s">
        <v>1102</v>
      </c>
      <c r="C26" s="274">
        <v>2204.04</v>
      </c>
    </row>
    <row r="27" s="111" customFormat="1" customHeight="1" spans="1:3">
      <c r="A27" s="275" t="s">
        <v>1103</v>
      </c>
      <c r="B27" s="273" t="s">
        <v>1104</v>
      </c>
      <c r="C27" s="274">
        <v>460.77</v>
      </c>
    </row>
    <row r="28" s="111" customFormat="1" customHeight="1" spans="1:3">
      <c r="A28" s="275" t="s">
        <v>1105</v>
      </c>
      <c r="B28" s="273" t="s">
        <v>1106</v>
      </c>
      <c r="C28" s="274">
        <v>966.62</v>
      </c>
    </row>
    <row r="29" s="111" customFormat="1" customHeight="1" spans="1:3">
      <c r="A29" s="275" t="s">
        <v>1107</v>
      </c>
      <c r="B29" s="273" t="s">
        <v>1108</v>
      </c>
      <c r="C29" s="274">
        <v>503.04</v>
      </c>
    </row>
    <row r="30" s="111" customFormat="1" customHeight="1" spans="1:3">
      <c r="A30" s="276">
        <v>303</v>
      </c>
      <c r="B30" s="277" t="s">
        <v>1109</v>
      </c>
      <c r="C30" s="271">
        <f>SUM(C31:C35)</f>
        <v>9225.22999999999</v>
      </c>
    </row>
    <row r="31" s="111" customFormat="1" customHeight="1" spans="1:3">
      <c r="A31" s="275" t="s">
        <v>1110</v>
      </c>
      <c r="B31" s="273" t="s">
        <v>1111</v>
      </c>
      <c r="C31" s="274">
        <v>1820.1</v>
      </c>
    </row>
    <row r="32" s="111" customFormat="1" customHeight="1" spans="1:3">
      <c r="A32" s="275" t="s">
        <v>1112</v>
      </c>
      <c r="B32" s="273" t="s">
        <v>1113</v>
      </c>
      <c r="C32" s="274">
        <v>6663.36999999999</v>
      </c>
    </row>
    <row r="33" s="111" customFormat="1" customHeight="1" spans="1:3">
      <c r="A33" s="275" t="s">
        <v>1114</v>
      </c>
      <c r="B33" s="273" t="s">
        <v>1115</v>
      </c>
      <c r="C33" s="274">
        <v>189.9</v>
      </c>
    </row>
    <row r="34" s="111" customFormat="1" customHeight="1" spans="1:3">
      <c r="A34" s="275" t="s">
        <v>1116</v>
      </c>
      <c r="B34" s="273" t="s">
        <v>1117</v>
      </c>
      <c r="C34" s="274">
        <v>166.82</v>
      </c>
    </row>
    <row r="35" s="111" customFormat="1" customHeight="1" spans="1:3">
      <c r="A35" s="275" t="s">
        <v>1118</v>
      </c>
      <c r="B35" s="273" t="s">
        <v>1119</v>
      </c>
      <c r="C35" s="274">
        <v>385.04</v>
      </c>
    </row>
    <row r="36" s="111" customFormat="1" customHeight="1" spans="1:3">
      <c r="A36" s="278" t="s">
        <v>80</v>
      </c>
      <c r="B36" s="279"/>
      <c r="C36" s="280">
        <f>C30+C17+C5</f>
        <v>264260.08</v>
      </c>
    </row>
    <row r="37" s="111" customFormat="1" customHeight="1" spans="3:3">
      <c r="C37" s="128"/>
    </row>
  </sheetData>
  <mergeCells count="2">
    <mergeCell ref="A2:C2"/>
    <mergeCell ref="A36:B36"/>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workbookViewId="0">
      <selection activeCell="A8" sqref="A8"/>
    </sheetView>
  </sheetViews>
  <sheetFormatPr defaultColWidth="7" defaultRowHeight="15"/>
  <cols>
    <col min="1" max="4" width="20.875" style="56" customWidth="1"/>
    <col min="5" max="5" width="10.375" style="51" hidden="1" customWidth="1"/>
    <col min="6" max="6" width="9.625" style="58" hidden="1" customWidth="1"/>
    <col min="7" max="7" width="8.125" style="58" hidden="1" customWidth="1"/>
    <col min="8" max="8" width="9.625" style="59" hidden="1" customWidth="1"/>
    <col min="9" max="9" width="17.5" style="59" hidden="1" customWidth="1"/>
    <col min="10" max="10" width="12.5" style="60" hidden="1" customWidth="1"/>
    <col min="11" max="11" width="7" style="61" hidden="1" customWidth="1"/>
    <col min="12" max="13" width="7" style="58" hidden="1" customWidth="1"/>
    <col min="14" max="14" width="13.875" style="58" hidden="1" customWidth="1"/>
    <col min="15" max="15" width="7.875" style="58" hidden="1" customWidth="1"/>
    <col min="16" max="16" width="9.5" style="58" hidden="1" customWidth="1"/>
    <col min="17" max="17" width="6.875" style="58" hidden="1" customWidth="1"/>
    <col min="18" max="18" width="9" style="58" hidden="1" customWidth="1"/>
    <col min="19" max="19" width="5.875" style="58" hidden="1" customWidth="1"/>
    <col min="20" max="20" width="5.25" style="58" hidden="1" customWidth="1"/>
    <col min="21" max="21" width="6.5" style="58" hidden="1" customWidth="1"/>
    <col min="22" max="23" width="7" style="58" hidden="1" customWidth="1"/>
    <col min="24" max="24" width="10.625" style="58" hidden="1" customWidth="1"/>
    <col min="25" max="25" width="10.5" style="58" hidden="1" customWidth="1"/>
    <col min="26" max="26" width="7" style="58" hidden="1" customWidth="1"/>
    <col min="27" max="16384" width="7" style="58"/>
  </cols>
  <sheetData>
    <row r="1" ht="21.75" customHeight="1" spans="1:4">
      <c r="A1" s="62" t="s">
        <v>1120</v>
      </c>
      <c r="B1" s="62"/>
      <c r="C1" s="62"/>
      <c r="D1" s="62"/>
    </row>
    <row r="2" ht="51.75" customHeight="1" spans="1:10">
      <c r="A2" s="151" t="s">
        <v>1121</v>
      </c>
      <c r="B2" s="152"/>
      <c r="C2" s="152"/>
      <c r="D2" s="152"/>
      <c r="H2" s="58"/>
      <c r="I2" s="58"/>
      <c r="J2" s="58"/>
    </row>
    <row r="3" ht="18.75" customHeight="1" spans="4:14">
      <c r="D3" s="210" t="s">
        <v>35</v>
      </c>
      <c r="F3" s="58">
        <v>12.11</v>
      </c>
      <c r="H3" s="58">
        <v>12.22</v>
      </c>
      <c r="I3" s="58"/>
      <c r="J3" s="58"/>
      <c r="N3" s="58">
        <v>1.2</v>
      </c>
    </row>
    <row r="4" s="150" customFormat="1" ht="34.5" customHeight="1" spans="1:16">
      <c r="A4" s="153" t="s">
        <v>1122</v>
      </c>
      <c r="B4" s="167" t="s">
        <v>1123</v>
      </c>
      <c r="C4" s="167" t="s">
        <v>1124</v>
      </c>
      <c r="D4" s="153" t="s">
        <v>78</v>
      </c>
      <c r="E4" s="54"/>
      <c r="H4" s="154" t="s">
        <v>1125</v>
      </c>
      <c r="I4" s="154" t="s">
        <v>1126</v>
      </c>
      <c r="J4" s="154" t="s">
        <v>1127</v>
      </c>
      <c r="K4" s="161"/>
      <c r="N4" s="154" t="s">
        <v>1125</v>
      </c>
      <c r="O4" s="162" t="s">
        <v>1126</v>
      </c>
      <c r="P4" s="154" t="s">
        <v>1127</v>
      </c>
    </row>
    <row r="5" s="110" customFormat="1" ht="34.5" customHeight="1" spans="1:26">
      <c r="A5" s="263" t="s">
        <v>1128</v>
      </c>
      <c r="B5" s="156"/>
      <c r="C5" s="156"/>
      <c r="D5" s="156"/>
      <c r="E5" s="80">
        <v>105429</v>
      </c>
      <c r="F5" s="110">
        <v>595734.14</v>
      </c>
      <c r="G5" s="110">
        <f>104401+13602</f>
        <v>118003</v>
      </c>
      <c r="H5" s="264" t="s">
        <v>41</v>
      </c>
      <c r="I5" s="264" t="s">
        <v>1129</v>
      </c>
      <c r="J5" s="264">
        <v>596221.15</v>
      </c>
      <c r="K5" s="110" t="e">
        <f>H5-A5</f>
        <v>#VALUE!</v>
      </c>
      <c r="L5" s="110" t="e">
        <f>J5-#REF!</f>
        <v>#REF!</v>
      </c>
      <c r="M5" s="110">
        <v>75943</v>
      </c>
      <c r="N5" s="264" t="s">
        <v>41</v>
      </c>
      <c r="O5" s="264" t="s">
        <v>1129</v>
      </c>
      <c r="P5" s="264">
        <v>643048.95</v>
      </c>
      <c r="Q5" s="110" t="e">
        <f>N5-A5</f>
        <v>#VALUE!</v>
      </c>
      <c r="R5" s="110" t="e">
        <f>P5-#REF!</f>
        <v>#REF!</v>
      </c>
      <c r="T5" s="110">
        <v>717759</v>
      </c>
      <c r="V5" s="267" t="s">
        <v>41</v>
      </c>
      <c r="W5" s="267" t="s">
        <v>1129</v>
      </c>
      <c r="X5" s="267">
        <v>659380.53</v>
      </c>
      <c r="Y5" s="110" t="e">
        <f>#REF!-X5</f>
        <v>#REF!</v>
      </c>
      <c r="Z5" s="110" t="e">
        <f>V5-A5</f>
        <v>#VALUE!</v>
      </c>
    </row>
    <row r="6" s="110" customFormat="1" ht="34.5" customHeight="1" spans="1:26">
      <c r="A6" s="265" t="s">
        <v>1130</v>
      </c>
      <c r="B6" s="159">
        <f>B5</f>
        <v>0</v>
      </c>
      <c r="C6" s="159">
        <f t="shared" ref="C6:Z6" si="0">C5</f>
        <v>0</v>
      </c>
      <c r="D6" s="159">
        <f t="shared" si="0"/>
        <v>0</v>
      </c>
      <c r="E6" s="266">
        <f t="shared" si="0"/>
        <v>105429</v>
      </c>
      <c r="F6" s="266">
        <f t="shared" si="0"/>
        <v>595734.14</v>
      </c>
      <c r="G6" s="266">
        <f t="shared" si="0"/>
        <v>118003</v>
      </c>
      <c r="H6" s="266" t="str">
        <f t="shared" si="0"/>
        <v>201</v>
      </c>
      <c r="I6" s="266" t="str">
        <f t="shared" si="0"/>
        <v>一般公共服务支出类合计</v>
      </c>
      <c r="J6" s="266">
        <f t="shared" si="0"/>
        <v>596221.15</v>
      </c>
      <c r="K6" s="266" t="e">
        <f t="shared" si="0"/>
        <v>#VALUE!</v>
      </c>
      <c r="L6" s="266" t="e">
        <f t="shared" si="0"/>
        <v>#REF!</v>
      </c>
      <c r="M6" s="266">
        <f t="shared" si="0"/>
        <v>75943</v>
      </c>
      <c r="N6" s="266" t="str">
        <f t="shared" si="0"/>
        <v>201</v>
      </c>
      <c r="O6" s="266" t="str">
        <f t="shared" si="0"/>
        <v>一般公共服务支出类合计</v>
      </c>
      <c r="P6" s="266">
        <f t="shared" si="0"/>
        <v>643048.95</v>
      </c>
      <c r="Q6" s="266" t="e">
        <f t="shared" si="0"/>
        <v>#VALUE!</v>
      </c>
      <c r="R6" s="266" t="e">
        <f t="shared" si="0"/>
        <v>#REF!</v>
      </c>
      <c r="S6" s="266">
        <f t="shared" si="0"/>
        <v>0</v>
      </c>
      <c r="T6" s="266">
        <f t="shared" si="0"/>
        <v>717759</v>
      </c>
      <c r="U6" s="266">
        <f t="shared" si="0"/>
        <v>0</v>
      </c>
      <c r="V6" s="266" t="str">
        <f t="shared" si="0"/>
        <v>201</v>
      </c>
      <c r="W6" s="266" t="str">
        <f t="shared" si="0"/>
        <v>一般公共服务支出类合计</v>
      </c>
      <c r="X6" s="266">
        <f t="shared" si="0"/>
        <v>659380.53</v>
      </c>
      <c r="Y6" s="266" t="e">
        <f t="shared" si="0"/>
        <v>#REF!</v>
      </c>
      <c r="Z6" s="266" t="e">
        <f t="shared" si="0"/>
        <v>#VALUE!</v>
      </c>
    </row>
    <row r="7" ht="19.5" customHeight="1" spans="18:26">
      <c r="R7" s="110"/>
      <c r="V7" s="163" t="s">
        <v>1131</v>
      </c>
      <c r="W7" s="163" t="s">
        <v>1132</v>
      </c>
      <c r="X7" s="164">
        <v>19998</v>
      </c>
      <c r="Y7" s="58" t="e">
        <f>#REF!-X7</f>
        <v>#REF!</v>
      </c>
      <c r="Z7" s="58">
        <f>V7-A7</f>
        <v>232</v>
      </c>
    </row>
    <row r="8" ht="19.5" customHeight="1" spans="1:26">
      <c r="A8" s="160" t="s">
        <v>1133</v>
      </c>
      <c r="R8" s="110"/>
      <c r="V8" s="163" t="s">
        <v>1134</v>
      </c>
      <c r="W8" s="163" t="s">
        <v>1135</v>
      </c>
      <c r="X8" s="164">
        <v>19998</v>
      </c>
      <c r="Y8" s="58" t="e">
        <f>#REF!-X8</f>
        <v>#REF!</v>
      </c>
      <c r="Z8" s="58" t="e">
        <f>V8-A8</f>
        <v>#VALUE!</v>
      </c>
    </row>
    <row r="9" ht="19.5" customHeight="1" spans="18:26">
      <c r="R9" s="110"/>
      <c r="V9" s="163" t="s">
        <v>1136</v>
      </c>
      <c r="W9" s="163" t="s">
        <v>1137</v>
      </c>
      <c r="X9" s="164">
        <v>19998</v>
      </c>
      <c r="Y9" s="58" t="e">
        <f>#REF!-X9</f>
        <v>#REF!</v>
      </c>
      <c r="Z9" s="58">
        <f>V9-A9</f>
        <v>2320301</v>
      </c>
    </row>
    <row r="10" ht="19.5" customHeight="1" spans="18:18">
      <c r="R10" s="110"/>
    </row>
    <row r="11" ht="19.5" customHeight="1" spans="1:18">
      <c r="A11" s="58"/>
      <c r="B11" s="58"/>
      <c r="C11" s="58"/>
      <c r="D11" s="58"/>
      <c r="E11" s="58"/>
      <c r="H11" s="58"/>
      <c r="I11" s="58"/>
      <c r="J11" s="58"/>
      <c r="K11" s="58"/>
      <c r="R11" s="110"/>
    </row>
    <row r="12" ht="19.5" customHeight="1" spans="1:18">
      <c r="A12" s="58"/>
      <c r="B12" s="58"/>
      <c r="C12" s="58"/>
      <c r="D12" s="58"/>
      <c r="E12" s="58"/>
      <c r="H12" s="58"/>
      <c r="I12" s="58"/>
      <c r="J12" s="58"/>
      <c r="K12" s="58"/>
      <c r="R12" s="110"/>
    </row>
    <row r="13" ht="19.5" customHeight="1" spans="1:18">
      <c r="A13" s="58"/>
      <c r="B13" s="58"/>
      <c r="C13" s="58"/>
      <c r="D13" s="58"/>
      <c r="E13" s="58"/>
      <c r="H13" s="58"/>
      <c r="I13" s="58"/>
      <c r="J13" s="58"/>
      <c r="K13" s="58"/>
      <c r="R13" s="110"/>
    </row>
    <row r="14" ht="19.5" customHeight="1" spans="1:18">
      <c r="A14" s="58"/>
      <c r="B14" s="58"/>
      <c r="C14" s="58"/>
      <c r="D14" s="58"/>
      <c r="E14" s="58"/>
      <c r="H14" s="58"/>
      <c r="I14" s="58"/>
      <c r="J14" s="58"/>
      <c r="K14" s="58"/>
      <c r="R14" s="110"/>
    </row>
    <row r="15" ht="19.5" customHeight="1" spans="1:18">
      <c r="A15" s="58"/>
      <c r="B15" s="58"/>
      <c r="C15" s="58"/>
      <c r="D15" s="58"/>
      <c r="E15" s="58"/>
      <c r="H15" s="58"/>
      <c r="I15" s="58"/>
      <c r="J15" s="58"/>
      <c r="K15" s="58"/>
      <c r="R15" s="110"/>
    </row>
    <row r="16" ht="19.5" customHeight="1" spans="1:18">
      <c r="A16" s="58"/>
      <c r="B16" s="58"/>
      <c r="C16" s="58"/>
      <c r="D16" s="58"/>
      <c r="E16" s="58"/>
      <c r="H16" s="58"/>
      <c r="I16" s="58"/>
      <c r="J16" s="58"/>
      <c r="K16" s="58"/>
      <c r="R16" s="110"/>
    </row>
    <row r="17" ht="19.5" customHeight="1" spans="1:18">
      <c r="A17" s="58"/>
      <c r="B17" s="58"/>
      <c r="C17" s="58"/>
      <c r="D17" s="58"/>
      <c r="E17" s="58"/>
      <c r="H17" s="58"/>
      <c r="I17" s="58"/>
      <c r="J17" s="58"/>
      <c r="K17" s="58"/>
      <c r="R17" s="110"/>
    </row>
    <row r="18" ht="19.5" customHeight="1" spans="1:18">
      <c r="A18" s="58"/>
      <c r="B18" s="58"/>
      <c r="C18" s="58"/>
      <c r="D18" s="58"/>
      <c r="E18" s="58"/>
      <c r="H18" s="58"/>
      <c r="I18" s="58"/>
      <c r="J18" s="58"/>
      <c r="K18" s="58"/>
      <c r="R18" s="110"/>
    </row>
    <row r="19" ht="19.5" customHeight="1" spans="1:18">
      <c r="A19" s="58"/>
      <c r="B19" s="58"/>
      <c r="C19" s="58"/>
      <c r="D19" s="58"/>
      <c r="E19" s="58"/>
      <c r="H19" s="58"/>
      <c r="I19" s="58"/>
      <c r="J19" s="58"/>
      <c r="K19" s="58"/>
      <c r="R19" s="110"/>
    </row>
    <row r="20" ht="19.5" customHeight="1" spans="1:18">
      <c r="A20" s="58"/>
      <c r="B20" s="58"/>
      <c r="C20" s="58"/>
      <c r="D20" s="58"/>
      <c r="E20" s="58"/>
      <c r="H20" s="58"/>
      <c r="I20" s="58"/>
      <c r="J20" s="58"/>
      <c r="K20" s="58"/>
      <c r="R20" s="110"/>
    </row>
    <row r="21" ht="19.5" customHeight="1" spans="1:18">
      <c r="A21" s="58"/>
      <c r="B21" s="58"/>
      <c r="C21" s="58"/>
      <c r="D21" s="58"/>
      <c r="E21" s="58"/>
      <c r="H21" s="58"/>
      <c r="I21" s="58"/>
      <c r="J21" s="58"/>
      <c r="K21" s="58"/>
      <c r="R21" s="110"/>
    </row>
    <row r="22" ht="19.5" customHeight="1" spans="1:18">
      <c r="A22" s="58"/>
      <c r="B22" s="58"/>
      <c r="C22" s="58"/>
      <c r="D22" s="58"/>
      <c r="E22" s="58"/>
      <c r="H22" s="58"/>
      <c r="I22" s="58"/>
      <c r="J22" s="58"/>
      <c r="K22" s="58"/>
      <c r="R22" s="110"/>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8" sqref="A8"/>
    </sheetView>
  </sheetViews>
  <sheetFormatPr defaultColWidth="7.875" defaultRowHeight="27" customHeight="1" outlineLevelRow="7" outlineLevelCol="1"/>
  <cols>
    <col min="1" max="1" width="64.875" style="250" customWidth="1"/>
    <col min="2" max="2" width="21.5" style="251" customWidth="1"/>
    <col min="3" max="3" width="8" style="250" customWidth="1"/>
    <col min="4" max="248" width="7.875" style="250"/>
    <col min="249" max="249" width="35.75" style="250" customWidth="1"/>
    <col min="250" max="250" width="7.875" style="250" hidden="1" customWidth="1"/>
    <col min="251" max="252" width="12" style="250" customWidth="1"/>
    <col min="253" max="253" width="8" style="250" customWidth="1"/>
    <col min="254" max="254" width="7.875" style="250" customWidth="1"/>
    <col min="255" max="256" width="7.875" style="250" hidden="1" customWidth="1"/>
    <col min="257" max="504" width="7.875" style="250"/>
    <col min="505" max="505" width="35.75" style="250" customWidth="1"/>
    <col min="506" max="506" width="7.875" style="250" hidden="1" customWidth="1"/>
    <col min="507" max="508" width="12" style="250" customWidth="1"/>
    <col min="509" max="509" width="8" style="250" customWidth="1"/>
    <col min="510" max="510" width="7.875" style="250" customWidth="1"/>
    <col min="511" max="512" width="7.875" style="250" hidden="1" customWidth="1"/>
    <col min="513" max="760" width="7.875" style="250"/>
    <col min="761" max="761" width="35.75" style="250" customWidth="1"/>
    <col min="762" max="762" width="7.875" style="250" hidden="1" customWidth="1"/>
    <col min="763" max="764" width="12" style="250" customWidth="1"/>
    <col min="765" max="765" width="8" style="250" customWidth="1"/>
    <col min="766" max="766" width="7.875" style="250" customWidth="1"/>
    <col min="767" max="768" width="7.875" style="250" hidden="1" customWidth="1"/>
    <col min="769" max="1016" width="7.875" style="250"/>
    <col min="1017" max="1017" width="35.75" style="250" customWidth="1"/>
    <col min="1018" max="1018" width="7.875" style="250" hidden="1" customWidth="1"/>
    <col min="1019" max="1020" width="12" style="250" customWidth="1"/>
    <col min="1021" max="1021" width="8" style="250" customWidth="1"/>
    <col min="1022" max="1022" width="7.875" style="250" customWidth="1"/>
    <col min="1023" max="1024" width="7.875" style="250" hidden="1" customWidth="1"/>
    <col min="1025" max="1272" width="7.875" style="250"/>
    <col min="1273" max="1273" width="35.75" style="250" customWidth="1"/>
    <col min="1274" max="1274" width="7.875" style="250" hidden="1" customWidth="1"/>
    <col min="1275" max="1276" width="12" style="250" customWidth="1"/>
    <col min="1277" max="1277" width="8" style="250" customWidth="1"/>
    <col min="1278" max="1278" width="7.875" style="250" customWidth="1"/>
    <col min="1279" max="1280" width="7.875" style="250" hidden="1" customWidth="1"/>
    <col min="1281" max="1528" width="7.875" style="250"/>
    <col min="1529" max="1529" width="35.75" style="250" customWidth="1"/>
    <col min="1530" max="1530" width="7.875" style="250" hidden="1" customWidth="1"/>
    <col min="1531" max="1532" width="12" style="250" customWidth="1"/>
    <col min="1533" max="1533" width="8" style="250" customWidth="1"/>
    <col min="1534" max="1534" width="7.875" style="250" customWidth="1"/>
    <col min="1535" max="1536" width="7.875" style="250" hidden="1" customWidth="1"/>
    <col min="1537" max="1784" width="7.875" style="250"/>
    <col min="1785" max="1785" width="35.75" style="250" customWidth="1"/>
    <col min="1786" max="1786" width="7.875" style="250" hidden="1" customWidth="1"/>
    <col min="1787" max="1788" width="12" style="250" customWidth="1"/>
    <col min="1789" max="1789" width="8" style="250" customWidth="1"/>
    <col min="1790" max="1790" width="7.875" style="250" customWidth="1"/>
    <col min="1791" max="1792" width="7.875" style="250" hidden="1" customWidth="1"/>
    <col min="1793" max="2040" width="7.875" style="250"/>
    <col min="2041" max="2041" width="35.75" style="250" customWidth="1"/>
    <col min="2042" max="2042" width="7.875" style="250" hidden="1" customWidth="1"/>
    <col min="2043" max="2044" width="12" style="250" customWidth="1"/>
    <col min="2045" max="2045" width="8" style="250" customWidth="1"/>
    <col min="2046" max="2046" width="7.875" style="250" customWidth="1"/>
    <col min="2047" max="2048" width="7.875" style="250" hidden="1" customWidth="1"/>
    <col min="2049" max="2296" width="7.875" style="250"/>
    <col min="2297" max="2297" width="35.75" style="250" customWidth="1"/>
    <col min="2298" max="2298" width="7.875" style="250" hidden="1" customWidth="1"/>
    <col min="2299" max="2300" width="12" style="250" customWidth="1"/>
    <col min="2301" max="2301" width="8" style="250" customWidth="1"/>
    <col min="2302" max="2302" width="7.875" style="250" customWidth="1"/>
    <col min="2303" max="2304" width="7.875" style="250" hidden="1" customWidth="1"/>
    <col min="2305" max="2552" width="7.875" style="250"/>
    <col min="2553" max="2553" width="35.75" style="250" customWidth="1"/>
    <col min="2554" max="2554" width="7.875" style="250" hidden="1" customWidth="1"/>
    <col min="2555" max="2556" width="12" style="250" customWidth="1"/>
    <col min="2557" max="2557" width="8" style="250" customWidth="1"/>
    <col min="2558" max="2558" width="7.875" style="250" customWidth="1"/>
    <col min="2559" max="2560" width="7.875" style="250" hidden="1" customWidth="1"/>
    <col min="2561" max="2808" width="7.875" style="250"/>
    <col min="2809" max="2809" width="35.75" style="250" customWidth="1"/>
    <col min="2810" max="2810" width="7.875" style="250" hidden="1" customWidth="1"/>
    <col min="2811" max="2812" width="12" style="250" customWidth="1"/>
    <col min="2813" max="2813" width="8" style="250" customWidth="1"/>
    <col min="2814" max="2814" width="7.875" style="250" customWidth="1"/>
    <col min="2815" max="2816" width="7.875" style="250" hidden="1" customWidth="1"/>
    <col min="2817" max="3064" width="7.875" style="250"/>
    <col min="3065" max="3065" width="35.75" style="250" customWidth="1"/>
    <col min="3066" max="3066" width="7.875" style="250" hidden="1" customWidth="1"/>
    <col min="3067" max="3068" width="12" style="250" customWidth="1"/>
    <col min="3069" max="3069" width="8" style="250" customWidth="1"/>
    <col min="3070" max="3070" width="7.875" style="250" customWidth="1"/>
    <col min="3071" max="3072" width="7.875" style="250" hidden="1" customWidth="1"/>
    <col min="3073" max="3320" width="7.875" style="250"/>
    <col min="3321" max="3321" width="35.75" style="250" customWidth="1"/>
    <col min="3322" max="3322" width="7.875" style="250" hidden="1" customWidth="1"/>
    <col min="3323" max="3324" width="12" style="250" customWidth="1"/>
    <col min="3325" max="3325" width="8" style="250" customWidth="1"/>
    <col min="3326" max="3326" width="7.875" style="250" customWidth="1"/>
    <col min="3327" max="3328" width="7.875" style="250" hidden="1" customWidth="1"/>
    <col min="3329" max="3576" width="7.875" style="250"/>
    <col min="3577" max="3577" width="35.75" style="250" customWidth="1"/>
    <col min="3578" max="3578" width="7.875" style="250" hidden="1" customWidth="1"/>
    <col min="3579" max="3580" width="12" style="250" customWidth="1"/>
    <col min="3581" max="3581" width="8" style="250" customWidth="1"/>
    <col min="3582" max="3582" width="7.875" style="250" customWidth="1"/>
    <col min="3583" max="3584" width="7.875" style="250" hidden="1" customWidth="1"/>
    <col min="3585" max="3832" width="7.875" style="250"/>
    <col min="3833" max="3833" width="35.75" style="250" customWidth="1"/>
    <col min="3834" max="3834" width="7.875" style="250" hidden="1" customWidth="1"/>
    <col min="3835" max="3836" width="12" style="250" customWidth="1"/>
    <col min="3837" max="3837" width="8" style="250" customWidth="1"/>
    <col min="3838" max="3838" width="7.875" style="250" customWidth="1"/>
    <col min="3839" max="3840" width="7.875" style="250" hidden="1" customWidth="1"/>
    <col min="3841" max="4088" width="7.875" style="250"/>
    <col min="4089" max="4089" width="35.75" style="250" customWidth="1"/>
    <col min="4090" max="4090" width="7.875" style="250" hidden="1" customWidth="1"/>
    <col min="4091" max="4092" width="12" style="250" customWidth="1"/>
    <col min="4093" max="4093" width="8" style="250" customWidth="1"/>
    <col min="4094" max="4094" width="7.875" style="250" customWidth="1"/>
    <col min="4095" max="4096" width="7.875" style="250" hidden="1" customWidth="1"/>
    <col min="4097" max="4344" width="7.875" style="250"/>
    <col min="4345" max="4345" width="35.75" style="250" customWidth="1"/>
    <col min="4346" max="4346" width="7.875" style="250" hidden="1" customWidth="1"/>
    <col min="4347" max="4348" width="12" style="250" customWidth="1"/>
    <col min="4349" max="4349" width="8" style="250" customWidth="1"/>
    <col min="4350" max="4350" width="7.875" style="250" customWidth="1"/>
    <col min="4351" max="4352" width="7.875" style="250" hidden="1" customWidth="1"/>
    <col min="4353" max="4600" width="7.875" style="250"/>
    <col min="4601" max="4601" width="35.75" style="250" customWidth="1"/>
    <col min="4602" max="4602" width="7.875" style="250" hidden="1" customWidth="1"/>
    <col min="4603" max="4604" width="12" style="250" customWidth="1"/>
    <col min="4605" max="4605" width="8" style="250" customWidth="1"/>
    <col min="4606" max="4606" width="7.875" style="250" customWidth="1"/>
    <col min="4607" max="4608" width="7.875" style="250" hidden="1" customWidth="1"/>
    <col min="4609" max="4856" width="7.875" style="250"/>
    <col min="4857" max="4857" width="35.75" style="250" customWidth="1"/>
    <col min="4858" max="4858" width="7.875" style="250" hidden="1" customWidth="1"/>
    <col min="4859" max="4860" width="12" style="250" customWidth="1"/>
    <col min="4861" max="4861" width="8" style="250" customWidth="1"/>
    <col min="4862" max="4862" width="7.875" style="250" customWidth="1"/>
    <col min="4863" max="4864" width="7.875" style="250" hidden="1" customWidth="1"/>
    <col min="4865" max="5112" width="7.875" style="250"/>
    <col min="5113" max="5113" width="35.75" style="250" customWidth="1"/>
    <col min="5114" max="5114" width="7.875" style="250" hidden="1" customWidth="1"/>
    <col min="5115" max="5116" width="12" style="250" customWidth="1"/>
    <col min="5117" max="5117" width="8" style="250" customWidth="1"/>
    <col min="5118" max="5118" width="7.875" style="250" customWidth="1"/>
    <col min="5119" max="5120" width="7.875" style="250" hidden="1" customWidth="1"/>
    <col min="5121" max="5368" width="7.875" style="250"/>
    <col min="5369" max="5369" width="35.75" style="250" customWidth="1"/>
    <col min="5370" max="5370" width="7.875" style="250" hidden="1" customWidth="1"/>
    <col min="5371" max="5372" width="12" style="250" customWidth="1"/>
    <col min="5373" max="5373" width="8" style="250" customWidth="1"/>
    <col min="5374" max="5374" width="7.875" style="250" customWidth="1"/>
    <col min="5375" max="5376" width="7.875" style="250" hidden="1" customWidth="1"/>
    <col min="5377" max="5624" width="7.875" style="250"/>
    <col min="5625" max="5625" width="35.75" style="250" customWidth="1"/>
    <col min="5626" max="5626" width="7.875" style="250" hidden="1" customWidth="1"/>
    <col min="5627" max="5628" width="12" style="250" customWidth="1"/>
    <col min="5629" max="5629" width="8" style="250" customWidth="1"/>
    <col min="5630" max="5630" width="7.875" style="250" customWidth="1"/>
    <col min="5631" max="5632" width="7.875" style="250" hidden="1" customWidth="1"/>
    <col min="5633" max="5880" width="7.875" style="250"/>
    <col min="5881" max="5881" width="35.75" style="250" customWidth="1"/>
    <col min="5882" max="5882" width="7.875" style="250" hidden="1" customWidth="1"/>
    <col min="5883" max="5884" width="12" style="250" customWidth="1"/>
    <col min="5885" max="5885" width="8" style="250" customWidth="1"/>
    <col min="5886" max="5886" width="7.875" style="250" customWidth="1"/>
    <col min="5887" max="5888" width="7.875" style="250" hidden="1" customWidth="1"/>
    <col min="5889" max="6136" width="7.875" style="250"/>
    <col min="6137" max="6137" width="35.75" style="250" customWidth="1"/>
    <col min="6138" max="6138" width="7.875" style="250" hidden="1" customWidth="1"/>
    <col min="6139" max="6140" width="12" style="250" customWidth="1"/>
    <col min="6141" max="6141" width="8" style="250" customWidth="1"/>
    <col min="6142" max="6142" width="7.875" style="250" customWidth="1"/>
    <col min="6143" max="6144" width="7.875" style="250" hidden="1" customWidth="1"/>
    <col min="6145" max="6392" width="7.875" style="250"/>
    <col min="6393" max="6393" width="35.75" style="250" customWidth="1"/>
    <col min="6394" max="6394" width="7.875" style="250" hidden="1" customWidth="1"/>
    <col min="6395" max="6396" width="12" style="250" customWidth="1"/>
    <col min="6397" max="6397" width="8" style="250" customWidth="1"/>
    <col min="6398" max="6398" width="7.875" style="250" customWidth="1"/>
    <col min="6399" max="6400" width="7.875" style="250" hidden="1" customWidth="1"/>
    <col min="6401" max="6648" width="7.875" style="250"/>
    <col min="6649" max="6649" width="35.75" style="250" customWidth="1"/>
    <col min="6650" max="6650" width="7.875" style="250" hidden="1" customWidth="1"/>
    <col min="6651" max="6652" width="12" style="250" customWidth="1"/>
    <col min="6653" max="6653" width="8" style="250" customWidth="1"/>
    <col min="6654" max="6654" width="7.875" style="250" customWidth="1"/>
    <col min="6655" max="6656" width="7.875" style="250" hidden="1" customWidth="1"/>
    <col min="6657" max="6904" width="7.875" style="250"/>
    <col min="6905" max="6905" width="35.75" style="250" customWidth="1"/>
    <col min="6906" max="6906" width="7.875" style="250" hidden="1" customWidth="1"/>
    <col min="6907" max="6908" width="12" style="250" customWidth="1"/>
    <col min="6909" max="6909" width="8" style="250" customWidth="1"/>
    <col min="6910" max="6910" width="7.875" style="250" customWidth="1"/>
    <col min="6911" max="6912" width="7.875" style="250" hidden="1" customWidth="1"/>
    <col min="6913" max="7160" width="7.875" style="250"/>
    <col min="7161" max="7161" width="35.75" style="250" customWidth="1"/>
    <col min="7162" max="7162" width="7.875" style="250" hidden="1" customWidth="1"/>
    <col min="7163" max="7164" width="12" style="250" customWidth="1"/>
    <col min="7165" max="7165" width="8" style="250" customWidth="1"/>
    <col min="7166" max="7166" width="7.875" style="250" customWidth="1"/>
    <col min="7167" max="7168" width="7.875" style="250" hidden="1" customWidth="1"/>
    <col min="7169" max="7416" width="7.875" style="250"/>
    <col min="7417" max="7417" width="35.75" style="250" customWidth="1"/>
    <col min="7418" max="7418" width="7.875" style="250" hidden="1" customWidth="1"/>
    <col min="7419" max="7420" width="12" style="250" customWidth="1"/>
    <col min="7421" max="7421" width="8" style="250" customWidth="1"/>
    <col min="7422" max="7422" width="7.875" style="250" customWidth="1"/>
    <col min="7423" max="7424" width="7.875" style="250" hidden="1" customWidth="1"/>
    <col min="7425" max="7672" width="7.875" style="250"/>
    <col min="7673" max="7673" width="35.75" style="250" customWidth="1"/>
    <col min="7674" max="7674" width="7.875" style="250" hidden="1" customWidth="1"/>
    <col min="7675" max="7676" width="12" style="250" customWidth="1"/>
    <col min="7677" max="7677" width="8" style="250" customWidth="1"/>
    <col min="7678" max="7678" width="7.875" style="250" customWidth="1"/>
    <col min="7679" max="7680" width="7.875" style="250" hidden="1" customWidth="1"/>
    <col min="7681" max="7928" width="7.875" style="250"/>
    <col min="7929" max="7929" width="35.75" style="250" customWidth="1"/>
    <col min="7930" max="7930" width="7.875" style="250" hidden="1" customWidth="1"/>
    <col min="7931" max="7932" width="12" style="250" customWidth="1"/>
    <col min="7933" max="7933" width="8" style="250" customWidth="1"/>
    <col min="7934" max="7934" width="7.875" style="250" customWidth="1"/>
    <col min="7935" max="7936" width="7.875" style="250" hidden="1" customWidth="1"/>
    <col min="7937" max="8184" width="7.875" style="250"/>
    <col min="8185" max="8185" width="35.75" style="250" customWidth="1"/>
    <col min="8186" max="8186" width="7.875" style="250" hidden="1" customWidth="1"/>
    <col min="8187" max="8188" width="12" style="250" customWidth="1"/>
    <col min="8189" max="8189" width="8" style="250" customWidth="1"/>
    <col min="8190" max="8190" width="7.875" style="250" customWidth="1"/>
    <col min="8191" max="8192" width="7.875" style="250" hidden="1" customWidth="1"/>
    <col min="8193" max="8440" width="7.875" style="250"/>
    <col min="8441" max="8441" width="35.75" style="250" customWidth="1"/>
    <col min="8442" max="8442" width="7.875" style="250" hidden="1" customWidth="1"/>
    <col min="8443" max="8444" width="12" style="250" customWidth="1"/>
    <col min="8445" max="8445" width="8" style="250" customWidth="1"/>
    <col min="8446" max="8446" width="7.875" style="250" customWidth="1"/>
    <col min="8447" max="8448" width="7.875" style="250" hidden="1" customWidth="1"/>
    <col min="8449" max="8696" width="7.875" style="250"/>
    <col min="8697" max="8697" width="35.75" style="250" customWidth="1"/>
    <col min="8698" max="8698" width="7.875" style="250" hidden="1" customWidth="1"/>
    <col min="8699" max="8700" width="12" style="250" customWidth="1"/>
    <col min="8701" max="8701" width="8" style="250" customWidth="1"/>
    <col min="8702" max="8702" width="7.875" style="250" customWidth="1"/>
    <col min="8703" max="8704" width="7.875" style="250" hidden="1" customWidth="1"/>
    <col min="8705" max="8952" width="7.875" style="250"/>
    <col min="8953" max="8953" width="35.75" style="250" customWidth="1"/>
    <col min="8954" max="8954" width="7.875" style="250" hidden="1" customWidth="1"/>
    <col min="8955" max="8956" width="12" style="250" customWidth="1"/>
    <col min="8957" max="8957" width="8" style="250" customWidth="1"/>
    <col min="8958" max="8958" width="7.875" style="250" customWidth="1"/>
    <col min="8959" max="8960" width="7.875" style="250" hidden="1" customWidth="1"/>
    <col min="8961" max="9208" width="7.875" style="250"/>
    <col min="9209" max="9209" width="35.75" style="250" customWidth="1"/>
    <col min="9210" max="9210" width="7.875" style="250" hidden="1" customWidth="1"/>
    <col min="9211" max="9212" width="12" style="250" customWidth="1"/>
    <col min="9213" max="9213" width="8" style="250" customWidth="1"/>
    <col min="9214" max="9214" width="7.875" style="250" customWidth="1"/>
    <col min="9215" max="9216" width="7.875" style="250" hidden="1" customWidth="1"/>
    <col min="9217" max="9464" width="7.875" style="250"/>
    <col min="9465" max="9465" width="35.75" style="250" customWidth="1"/>
    <col min="9466" max="9466" width="7.875" style="250" hidden="1" customWidth="1"/>
    <col min="9467" max="9468" width="12" style="250" customWidth="1"/>
    <col min="9469" max="9469" width="8" style="250" customWidth="1"/>
    <col min="9470" max="9470" width="7.875" style="250" customWidth="1"/>
    <col min="9471" max="9472" width="7.875" style="250" hidden="1" customWidth="1"/>
    <col min="9473" max="9720" width="7.875" style="250"/>
    <col min="9721" max="9721" width="35.75" style="250" customWidth="1"/>
    <col min="9722" max="9722" width="7.875" style="250" hidden="1" customWidth="1"/>
    <col min="9723" max="9724" width="12" style="250" customWidth="1"/>
    <col min="9725" max="9725" width="8" style="250" customWidth="1"/>
    <col min="9726" max="9726" width="7.875" style="250" customWidth="1"/>
    <col min="9727" max="9728" width="7.875" style="250" hidden="1" customWidth="1"/>
    <col min="9729" max="9976" width="7.875" style="250"/>
    <col min="9977" max="9977" width="35.75" style="250" customWidth="1"/>
    <col min="9978" max="9978" width="7.875" style="250" hidden="1" customWidth="1"/>
    <col min="9979" max="9980" width="12" style="250" customWidth="1"/>
    <col min="9981" max="9981" width="8" style="250" customWidth="1"/>
    <col min="9982" max="9982" width="7.875" style="250" customWidth="1"/>
    <col min="9983" max="9984" width="7.875" style="250" hidden="1" customWidth="1"/>
    <col min="9985" max="10232" width="7.875" style="250"/>
    <col min="10233" max="10233" width="35.75" style="250" customWidth="1"/>
    <col min="10234" max="10234" width="7.875" style="250" hidden="1" customWidth="1"/>
    <col min="10235" max="10236" width="12" style="250" customWidth="1"/>
    <col min="10237" max="10237" width="8" style="250" customWidth="1"/>
    <col min="10238" max="10238" width="7.875" style="250" customWidth="1"/>
    <col min="10239" max="10240" width="7.875" style="250" hidden="1" customWidth="1"/>
    <col min="10241" max="10488" width="7.875" style="250"/>
    <col min="10489" max="10489" width="35.75" style="250" customWidth="1"/>
    <col min="10490" max="10490" width="7.875" style="250" hidden="1" customWidth="1"/>
    <col min="10491" max="10492" width="12" style="250" customWidth="1"/>
    <col min="10493" max="10493" width="8" style="250" customWidth="1"/>
    <col min="10494" max="10494" width="7.875" style="250" customWidth="1"/>
    <col min="10495" max="10496" width="7.875" style="250" hidden="1" customWidth="1"/>
    <col min="10497" max="10744" width="7.875" style="250"/>
    <col min="10745" max="10745" width="35.75" style="250" customWidth="1"/>
    <col min="10746" max="10746" width="7.875" style="250" hidden="1" customWidth="1"/>
    <col min="10747" max="10748" width="12" style="250" customWidth="1"/>
    <col min="10749" max="10749" width="8" style="250" customWidth="1"/>
    <col min="10750" max="10750" width="7.875" style="250" customWidth="1"/>
    <col min="10751" max="10752" width="7.875" style="250" hidden="1" customWidth="1"/>
    <col min="10753" max="11000" width="7.875" style="250"/>
    <col min="11001" max="11001" width="35.75" style="250" customWidth="1"/>
    <col min="11002" max="11002" width="7.875" style="250" hidden="1" customWidth="1"/>
    <col min="11003" max="11004" width="12" style="250" customWidth="1"/>
    <col min="11005" max="11005" width="8" style="250" customWidth="1"/>
    <col min="11006" max="11006" width="7.875" style="250" customWidth="1"/>
    <col min="11007" max="11008" width="7.875" style="250" hidden="1" customWidth="1"/>
    <col min="11009" max="11256" width="7.875" style="250"/>
    <col min="11257" max="11257" width="35.75" style="250" customWidth="1"/>
    <col min="11258" max="11258" width="7.875" style="250" hidden="1" customWidth="1"/>
    <col min="11259" max="11260" width="12" style="250" customWidth="1"/>
    <col min="11261" max="11261" width="8" style="250" customWidth="1"/>
    <col min="11262" max="11262" width="7.875" style="250" customWidth="1"/>
    <col min="11263" max="11264" width="7.875" style="250" hidden="1" customWidth="1"/>
    <col min="11265" max="11512" width="7.875" style="250"/>
    <col min="11513" max="11513" width="35.75" style="250" customWidth="1"/>
    <col min="11514" max="11514" width="7.875" style="250" hidden="1" customWidth="1"/>
    <col min="11515" max="11516" width="12" style="250" customWidth="1"/>
    <col min="11517" max="11517" width="8" style="250" customWidth="1"/>
    <col min="11518" max="11518" width="7.875" style="250" customWidth="1"/>
    <col min="11519" max="11520" width="7.875" style="250" hidden="1" customWidth="1"/>
    <col min="11521" max="11768" width="7.875" style="250"/>
    <col min="11769" max="11769" width="35.75" style="250" customWidth="1"/>
    <col min="11770" max="11770" width="7.875" style="250" hidden="1" customWidth="1"/>
    <col min="11771" max="11772" width="12" style="250" customWidth="1"/>
    <col min="11773" max="11773" width="8" style="250" customWidth="1"/>
    <col min="11774" max="11774" width="7.875" style="250" customWidth="1"/>
    <col min="11775" max="11776" width="7.875" style="250" hidden="1" customWidth="1"/>
    <col min="11777" max="12024" width="7.875" style="250"/>
    <col min="12025" max="12025" width="35.75" style="250" customWidth="1"/>
    <col min="12026" max="12026" width="7.875" style="250" hidden="1" customWidth="1"/>
    <col min="12027" max="12028" width="12" style="250" customWidth="1"/>
    <col min="12029" max="12029" width="8" style="250" customWidth="1"/>
    <col min="12030" max="12030" width="7.875" style="250" customWidth="1"/>
    <col min="12031" max="12032" width="7.875" style="250" hidden="1" customWidth="1"/>
    <col min="12033" max="12280" width="7.875" style="250"/>
    <col min="12281" max="12281" width="35.75" style="250" customWidth="1"/>
    <col min="12282" max="12282" width="7.875" style="250" hidden="1" customWidth="1"/>
    <col min="12283" max="12284" width="12" style="250" customWidth="1"/>
    <col min="12285" max="12285" width="8" style="250" customWidth="1"/>
    <col min="12286" max="12286" width="7.875" style="250" customWidth="1"/>
    <col min="12287" max="12288" width="7.875" style="250" hidden="1" customWidth="1"/>
    <col min="12289" max="12536" width="7.875" style="250"/>
    <col min="12537" max="12537" width="35.75" style="250" customWidth="1"/>
    <col min="12538" max="12538" width="7.875" style="250" hidden="1" customWidth="1"/>
    <col min="12539" max="12540" width="12" style="250" customWidth="1"/>
    <col min="12541" max="12541" width="8" style="250" customWidth="1"/>
    <col min="12542" max="12542" width="7.875" style="250" customWidth="1"/>
    <col min="12543" max="12544" width="7.875" style="250" hidden="1" customWidth="1"/>
    <col min="12545" max="12792" width="7.875" style="250"/>
    <col min="12793" max="12793" width="35.75" style="250" customWidth="1"/>
    <col min="12794" max="12794" width="7.875" style="250" hidden="1" customWidth="1"/>
    <col min="12795" max="12796" width="12" style="250" customWidth="1"/>
    <col min="12797" max="12797" width="8" style="250" customWidth="1"/>
    <col min="12798" max="12798" width="7.875" style="250" customWidth="1"/>
    <col min="12799" max="12800" width="7.875" style="250" hidden="1" customWidth="1"/>
    <col min="12801" max="13048" width="7.875" style="250"/>
    <col min="13049" max="13049" width="35.75" style="250" customWidth="1"/>
    <col min="13050" max="13050" width="7.875" style="250" hidden="1" customWidth="1"/>
    <col min="13051" max="13052" width="12" style="250" customWidth="1"/>
    <col min="13053" max="13053" width="8" style="250" customWidth="1"/>
    <col min="13054" max="13054" width="7.875" style="250" customWidth="1"/>
    <col min="13055" max="13056" width="7.875" style="250" hidden="1" customWidth="1"/>
    <col min="13057" max="13304" width="7.875" style="250"/>
    <col min="13305" max="13305" width="35.75" style="250" customWidth="1"/>
    <col min="13306" max="13306" width="7.875" style="250" hidden="1" customWidth="1"/>
    <col min="13307" max="13308" width="12" style="250" customWidth="1"/>
    <col min="13309" max="13309" width="8" style="250" customWidth="1"/>
    <col min="13310" max="13310" width="7.875" style="250" customWidth="1"/>
    <col min="13311" max="13312" width="7.875" style="250" hidden="1" customWidth="1"/>
    <col min="13313" max="13560" width="7.875" style="250"/>
    <col min="13561" max="13561" width="35.75" style="250" customWidth="1"/>
    <col min="13562" max="13562" width="7.875" style="250" hidden="1" customWidth="1"/>
    <col min="13563" max="13564" width="12" style="250" customWidth="1"/>
    <col min="13565" max="13565" width="8" style="250" customWidth="1"/>
    <col min="13566" max="13566" width="7.875" style="250" customWidth="1"/>
    <col min="13567" max="13568" width="7.875" style="250" hidden="1" customWidth="1"/>
    <col min="13569" max="13816" width="7.875" style="250"/>
    <col min="13817" max="13817" width="35.75" style="250" customWidth="1"/>
    <col min="13818" max="13818" width="7.875" style="250" hidden="1" customWidth="1"/>
    <col min="13819" max="13820" width="12" style="250" customWidth="1"/>
    <col min="13821" max="13821" width="8" style="250" customWidth="1"/>
    <col min="13822" max="13822" width="7.875" style="250" customWidth="1"/>
    <col min="13823" max="13824" width="7.875" style="250" hidden="1" customWidth="1"/>
    <col min="13825" max="14072" width="7.875" style="250"/>
    <col min="14073" max="14073" width="35.75" style="250" customWidth="1"/>
    <col min="14074" max="14074" width="7.875" style="250" hidden="1" customWidth="1"/>
    <col min="14075" max="14076" width="12" style="250" customWidth="1"/>
    <col min="14077" max="14077" width="8" style="250" customWidth="1"/>
    <col min="14078" max="14078" width="7.875" style="250" customWidth="1"/>
    <col min="14079" max="14080" width="7.875" style="250" hidden="1" customWidth="1"/>
    <col min="14081" max="14328" width="7.875" style="250"/>
    <col min="14329" max="14329" width="35.75" style="250" customWidth="1"/>
    <col min="14330" max="14330" width="7.875" style="250" hidden="1" customWidth="1"/>
    <col min="14331" max="14332" width="12" style="250" customWidth="1"/>
    <col min="14333" max="14333" width="8" style="250" customWidth="1"/>
    <col min="14334" max="14334" width="7.875" style="250" customWidth="1"/>
    <col min="14335" max="14336" width="7.875" style="250" hidden="1" customWidth="1"/>
    <col min="14337" max="14584" width="7.875" style="250"/>
    <col min="14585" max="14585" width="35.75" style="250" customWidth="1"/>
    <col min="14586" max="14586" width="7.875" style="250" hidden="1" customWidth="1"/>
    <col min="14587" max="14588" width="12" style="250" customWidth="1"/>
    <col min="14589" max="14589" width="8" style="250" customWidth="1"/>
    <col min="14590" max="14590" width="7.875" style="250" customWidth="1"/>
    <col min="14591" max="14592" width="7.875" style="250" hidden="1" customWidth="1"/>
    <col min="14593" max="14840" width="7.875" style="250"/>
    <col min="14841" max="14841" width="35.75" style="250" customWidth="1"/>
    <col min="14842" max="14842" width="7.875" style="250" hidden="1" customWidth="1"/>
    <col min="14843" max="14844" width="12" style="250" customWidth="1"/>
    <col min="14845" max="14845" width="8" style="250" customWidth="1"/>
    <col min="14846" max="14846" width="7.875" style="250" customWidth="1"/>
    <col min="14847" max="14848" width="7.875" style="250" hidden="1" customWidth="1"/>
    <col min="14849" max="15096" width="7.875" style="250"/>
    <col min="15097" max="15097" width="35.75" style="250" customWidth="1"/>
    <col min="15098" max="15098" width="7.875" style="250" hidden="1" customWidth="1"/>
    <col min="15099" max="15100" width="12" style="250" customWidth="1"/>
    <col min="15101" max="15101" width="8" style="250" customWidth="1"/>
    <col min="15102" max="15102" width="7.875" style="250" customWidth="1"/>
    <col min="15103" max="15104" width="7.875" style="250" hidden="1" customWidth="1"/>
    <col min="15105" max="15352" width="7.875" style="250"/>
    <col min="15353" max="15353" width="35.75" style="250" customWidth="1"/>
    <col min="15354" max="15354" width="7.875" style="250" hidden="1" customWidth="1"/>
    <col min="15355" max="15356" width="12" style="250" customWidth="1"/>
    <col min="15357" max="15357" width="8" style="250" customWidth="1"/>
    <col min="15358" max="15358" width="7.875" style="250" customWidth="1"/>
    <col min="15359" max="15360" width="7.875" style="250" hidden="1" customWidth="1"/>
    <col min="15361" max="15608" width="7.875" style="250"/>
    <col min="15609" max="15609" width="35.75" style="250" customWidth="1"/>
    <col min="15610" max="15610" width="7.875" style="250" hidden="1" customWidth="1"/>
    <col min="15611" max="15612" width="12" style="250" customWidth="1"/>
    <col min="15613" max="15613" width="8" style="250" customWidth="1"/>
    <col min="15614" max="15614" width="7.875" style="250" customWidth="1"/>
    <col min="15615" max="15616" width="7.875" style="250" hidden="1" customWidth="1"/>
    <col min="15617" max="15864" width="7.875" style="250"/>
    <col min="15865" max="15865" width="35.75" style="250" customWidth="1"/>
    <col min="15866" max="15866" width="7.875" style="250" hidden="1" customWidth="1"/>
    <col min="15867" max="15868" width="12" style="250" customWidth="1"/>
    <col min="15869" max="15869" width="8" style="250" customWidth="1"/>
    <col min="15870" max="15870" width="7.875" style="250" customWidth="1"/>
    <col min="15871" max="15872" width="7.875" style="250" hidden="1" customWidth="1"/>
    <col min="15873" max="16120" width="7.875" style="250"/>
    <col min="16121" max="16121" width="35.75" style="250" customWidth="1"/>
    <col min="16122" max="16122" width="7.875" style="250" hidden="1" customWidth="1"/>
    <col min="16123" max="16124" width="12" style="250" customWidth="1"/>
    <col min="16125" max="16125" width="8" style="250" customWidth="1"/>
    <col min="16126" max="16126" width="7.875" style="250" customWidth="1"/>
    <col min="16127" max="16128" width="7.875" style="250" hidden="1" customWidth="1"/>
    <col min="16129" max="16384" width="7.875" style="250"/>
  </cols>
  <sheetData>
    <row r="1" customHeight="1" spans="1:2">
      <c r="A1" s="252" t="s">
        <v>1138</v>
      </c>
      <c r="B1" s="253"/>
    </row>
    <row r="2" customHeight="1" spans="1:2">
      <c r="A2" s="254" t="s">
        <v>1139</v>
      </c>
      <c r="B2" s="254"/>
    </row>
    <row r="3" s="248" customFormat="1" customHeight="1" spans="1:2">
      <c r="A3" s="255"/>
      <c r="B3" s="256" t="s">
        <v>1140</v>
      </c>
    </row>
    <row r="4" s="249" customFormat="1" customHeight="1" spans="1:2">
      <c r="A4" s="257" t="s">
        <v>1141</v>
      </c>
      <c r="B4" s="258" t="s">
        <v>4</v>
      </c>
    </row>
    <row r="5" customHeight="1" spans="1:2">
      <c r="A5" s="145"/>
      <c r="B5" s="259"/>
    </row>
    <row r="6" s="248" customFormat="1" customHeight="1" spans="1:2">
      <c r="A6" s="260" t="s">
        <v>80</v>
      </c>
      <c r="B6" s="261">
        <v>0</v>
      </c>
    </row>
    <row r="8" customHeight="1" spans="1:1">
      <c r="A8" s="262" t="s">
        <v>1133</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
    </sheetView>
  </sheetViews>
  <sheetFormatPr defaultColWidth="9" defaultRowHeight="15.75" outlineLevelRow="6" outlineLevelCol="1"/>
  <cols>
    <col min="1" max="1" width="40.875" style="115" customWidth="1"/>
    <col min="2" max="2" width="22.75" style="186" customWidth="1"/>
    <col min="3" max="16384" width="9" style="115"/>
  </cols>
  <sheetData>
    <row r="1" ht="26.25" customHeight="1" spans="1:1">
      <c r="A1" s="111" t="s">
        <v>1142</v>
      </c>
    </row>
    <row r="2" ht="24.75" customHeight="1" spans="1:2">
      <c r="A2" s="117" t="s">
        <v>1143</v>
      </c>
      <c r="B2" s="117"/>
    </row>
    <row r="3" s="111" customFormat="1" ht="18.75" customHeight="1" spans="2:2">
      <c r="B3" s="187" t="s">
        <v>35</v>
      </c>
    </row>
    <row r="4" s="112" customFormat="1" ht="34.5" customHeight="1" spans="1:2">
      <c r="A4" s="188" t="s">
        <v>36</v>
      </c>
      <c r="B4" s="243" t="s">
        <v>1060</v>
      </c>
    </row>
    <row r="5" s="112" customFormat="1" ht="34.5" customHeight="1" spans="1:2">
      <c r="A5" s="244" t="s">
        <v>1144</v>
      </c>
      <c r="B5" s="245">
        <v>541846</v>
      </c>
    </row>
    <row r="6" s="112" customFormat="1" ht="34.5" customHeight="1" spans="1:2">
      <c r="A6" s="246" t="s">
        <v>1145</v>
      </c>
      <c r="B6" s="245">
        <v>889</v>
      </c>
    </row>
    <row r="7" s="112" customFormat="1" ht="34.5" customHeight="1" spans="1:2">
      <c r="A7" s="247" t="s">
        <v>32</v>
      </c>
      <c r="B7" s="194">
        <f>SUM(B5:B6)</f>
        <v>542735</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5"/>
  <sheetViews>
    <sheetView topLeftCell="A25" workbookViewId="0">
      <selection activeCell="A32" sqref="A32:B32"/>
    </sheetView>
  </sheetViews>
  <sheetFormatPr defaultColWidth="7" defaultRowHeight="27.75" customHeight="1"/>
  <cols>
    <col min="1" max="1" width="56.5" style="56" customWidth="1"/>
    <col min="2" max="2" width="25.125" style="57" customWidth="1"/>
    <col min="3" max="3" width="10.375" style="51" hidden="1" customWidth="1"/>
    <col min="4" max="4" width="9.625" style="58" hidden="1" customWidth="1"/>
    <col min="5" max="5" width="8.125" style="58" hidden="1" customWidth="1"/>
    <col min="6" max="6" width="9.625" style="59" hidden="1" customWidth="1"/>
    <col min="7" max="7" width="17.5" style="59" hidden="1" customWidth="1"/>
    <col min="8" max="8" width="12.5" style="60" hidden="1" customWidth="1"/>
    <col min="9" max="9" width="7" style="61" hidden="1" customWidth="1"/>
    <col min="10" max="11" width="7" style="58" hidden="1" customWidth="1"/>
    <col min="12" max="12" width="13.875" style="58" hidden="1" customWidth="1"/>
    <col min="13" max="13" width="7.875" style="58" hidden="1" customWidth="1"/>
    <col min="14" max="14" width="9.5" style="58" hidden="1" customWidth="1"/>
    <col min="15" max="15" width="6.875" style="58" hidden="1" customWidth="1"/>
    <col min="16" max="16" width="9" style="58" hidden="1" customWidth="1"/>
    <col min="17" max="17" width="5.875" style="58" hidden="1" customWidth="1"/>
    <col min="18" max="18" width="5.25" style="58" hidden="1" customWidth="1"/>
    <col min="19" max="19" width="6.5" style="58" hidden="1" customWidth="1"/>
    <col min="20" max="21" width="7" style="58" hidden="1" customWidth="1"/>
    <col min="22" max="22" width="10.625" style="58" hidden="1" customWidth="1"/>
    <col min="23" max="23" width="10.5" style="58" hidden="1" customWidth="1"/>
    <col min="24" max="24" width="7" style="58" hidden="1" customWidth="1"/>
    <col min="25" max="16384" width="7" style="58"/>
  </cols>
  <sheetData>
    <row r="1" customHeight="1" spans="1:1">
      <c r="A1" s="62" t="s">
        <v>1146</v>
      </c>
    </row>
    <row r="2" customHeight="1" spans="1:8">
      <c r="A2" s="63" t="s">
        <v>1147</v>
      </c>
      <c r="B2" s="63"/>
      <c r="F2" s="58"/>
      <c r="G2" s="58"/>
      <c r="H2" s="58"/>
    </row>
    <row r="3" s="51" customFormat="1" customHeight="1" spans="1:12">
      <c r="A3" s="56"/>
      <c r="B3" s="166" t="s">
        <v>1148</v>
      </c>
      <c r="D3" s="51">
        <v>12.11</v>
      </c>
      <c r="F3" s="51">
        <v>12.22</v>
      </c>
      <c r="I3" s="88"/>
      <c r="L3" s="51">
        <v>1.2</v>
      </c>
    </row>
    <row r="4" s="51" customFormat="1" customHeight="1" spans="1:14">
      <c r="A4" s="153" t="s">
        <v>36</v>
      </c>
      <c r="B4" s="169" t="s">
        <v>1060</v>
      </c>
      <c r="F4" s="69" t="s">
        <v>37</v>
      </c>
      <c r="G4" s="69" t="s">
        <v>38</v>
      </c>
      <c r="H4" s="69" t="s">
        <v>39</v>
      </c>
      <c r="I4" s="88"/>
      <c r="L4" s="69" t="s">
        <v>37</v>
      </c>
      <c r="M4" s="89" t="s">
        <v>38</v>
      </c>
      <c r="N4" s="69" t="s">
        <v>39</v>
      </c>
    </row>
    <row r="5" s="56" customFormat="1" customHeight="1" spans="1:24">
      <c r="A5" s="235" t="s">
        <v>40</v>
      </c>
      <c r="B5" s="236">
        <f>SUM(B6,B10,B22,B27)</f>
        <v>419442</v>
      </c>
      <c r="C5" s="56">
        <v>105429</v>
      </c>
      <c r="D5" s="56">
        <v>595734.14</v>
      </c>
      <c r="E5" s="56">
        <f>104401+13602</f>
        <v>118003</v>
      </c>
      <c r="F5" s="179" t="s">
        <v>41</v>
      </c>
      <c r="G5" s="179" t="s">
        <v>42</v>
      </c>
      <c r="H5" s="179">
        <v>596221.15</v>
      </c>
      <c r="I5" s="56" t="e">
        <f>F5-A5</f>
        <v>#VALUE!</v>
      </c>
      <c r="J5" s="56">
        <f>H5-B5</f>
        <v>176779.15</v>
      </c>
      <c r="K5" s="56">
        <v>75943</v>
      </c>
      <c r="L5" s="179" t="s">
        <v>41</v>
      </c>
      <c r="M5" s="179" t="s">
        <v>42</v>
      </c>
      <c r="N5" s="179">
        <v>643048.95</v>
      </c>
      <c r="O5" s="56" t="e">
        <f>L5-A5</f>
        <v>#VALUE!</v>
      </c>
      <c r="P5" s="56">
        <f>N5-B5</f>
        <v>223606.95</v>
      </c>
      <c r="R5" s="56">
        <v>717759</v>
      </c>
      <c r="T5" s="183" t="s">
        <v>41</v>
      </c>
      <c r="U5" s="183" t="s">
        <v>42</v>
      </c>
      <c r="V5" s="183">
        <v>659380.53</v>
      </c>
      <c r="W5" s="56">
        <f>B5-V5</f>
        <v>-239938.53</v>
      </c>
      <c r="X5" s="56" t="e">
        <f>T5-A5</f>
        <v>#VALUE!</v>
      </c>
    </row>
    <row r="6" s="56" customFormat="1" customHeight="1" spans="1:22">
      <c r="A6" s="237" t="s">
        <v>1149</v>
      </c>
      <c r="B6" s="238">
        <f>B7</f>
        <v>3035</v>
      </c>
      <c r="F6" s="179"/>
      <c r="G6" s="179"/>
      <c r="H6" s="179"/>
      <c r="L6" s="179"/>
      <c r="M6" s="179"/>
      <c r="N6" s="179"/>
      <c r="T6" s="183"/>
      <c r="U6" s="183"/>
      <c r="V6" s="183"/>
    </row>
    <row r="7" s="51" customFormat="1" customHeight="1" spans="1:24">
      <c r="A7" s="239" t="s">
        <v>1150</v>
      </c>
      <c r="B7" s="238">
        <v>3035</v>
      </c>
      <c r="C7" s="78"/>
      <c r="D7" s="78">
        <v>135.6</v>
      </c>
      <c r="F7" s="79" t="s">
        <v>50</v>
      </c>
      <c r="G7" s="79" t="s">
        <v>51</v>
      </c>
      <c r="H7" s="94">
        <v>135.6</v>
      </c>
      <c r="I7" s="88" t="e">
        <f>F7-#REF!</f>
        <v>#REF!</v>
      </c>
      <c r="J7" s="80" t="e">
        <f>H7-#REF!</f>
        <v>#REF!</v>
      </c>
      <c r="K7" s="80"/>
      <c r="L7" s="79" t="s">
        <v>50</v>
      </c>
      <c r="M7" s="79" t="s">
        <v>51</v>
      </c>
      <c r="N7" s="94">
        <v>135.6</v>
      </c>
      <c r="O7" s="88" t="e">
        <f>L7-#REF!</f>
        <v>#REF!</v>
      </c>
      <c r="P7" s="80" t="e">
        <f>N7-#REF!</f>
        <v>#REF!</v>
      </c>
      <c r="T7" s="104" t="s">
        <v>50</v>
      </c>
      <c r="U7" s="104" t="s">
        <v>51</v>
      </c>
      <c r="V7" s="105">
        <v>135.6</v>
      </c>
      <c r="W7" s="51" t="e">
        <f>#REF!-V7</f>
        <v>#REF!</v>
      </c>
      <c r="X7" s="51" t="e">
        <f>T7-#REF!</f>
        <v>#REF!</v>
      </c>
    </row>
    <row r="8" customHeight="1" spans="1:24">
      <c r="A8" s="239" t="s">
        <v>1151</v>
      </c>
      <c r="B8" s="238">
        <v>3000</v>
      </c>
      <c r="P8" s="110"/>
      <c r="T8" s="163" t="s">
        <v>1131</v>
      </c>
      <c r="U8" s="163" t="s">
        <v>1132</v>
      </c>
      <c r="V8" s="164">
        <v>19998</v>
      </c>
      <c r="W8" s="58" t="e">
        <f>#REF!-V8</f>
        <v>#REF!</v>
      </c>
      <c r="X8" s="58" t="e">
        <f>T8-#REF!</f>
        <v>#REF!</v>
      </c>
    </row>
    <row r="9" customHeight="1" spans="1:24">
      <c r="A9" s="239" t="s">
        <v>1152</v>
      </c>
      <c r="B9" s="238">
        <v>35</v>
      </c>
      <c r="P9" s="110"/>
      <c r="T9" s="163" t="s">
        <v>1134</v>
      </c>
      <c r="U9" s="163" t="s">
        <v>1135</v>
      </c>
      <c r="V9" s="164">
        <v>19998</v>
      </c>
      <c r="W9" s="58" t="e">
        <f>#REF!-V9</f>
        <v>#REF!</v>
      </c>
      <c r="X9" s="58" t="e">
        <f>T9-#REF!</f>
        <v>#REF!</v>
      </c>
    </row>
    <row r="10" customHeight="1" spans="1:16">
      <c r="A10" s="240" t="s">
        <v>1153</v>
      </c>
      <c r="B10" s="238">
        <v>396451</v>
      </c>
      <c r="P10" s="110"/>
    </row>
    <row r="11" customHeight="1" spans="1:16">
      <c r="A11" s="240" t="s">
        <v>1154</v>
      </c>
      <c r="B11" s="238">
        <v>370401</v>
      </c>
      <c r="P11" s="110"/>
    </row>
    <row r="12" customHeight="1" spans="1:16">
      <c r="A12" s="240" t="s">
        <v>1155</v>
      </c>
      <c r="B12" s="238">
        <v>150014</v>
      </c>
      <c r="P12" s="110"/>
    </row>
    <row r="13" customHeight="1" spans="1:16">
      <c r="A13" s="240" t="s">
        <v>1156</v>
      </c>
      <c r="B13" s="238">
        <v>10010</v>
      </c>
      <c r="P13" s="110"/>
    </row>
    <row r="14" customHeight="1" spans="1:16">
      <c r="A14" s="240" t="s">
        <v>1157</v>
      </c>
      <c r="B14" s="238">
        <v>82415</v>
      </c>
      <c r="P14" s="110"/>
    </row>
    <row r="15" customHeight="1" spans="1:16">
      <c r="A15" s="240" t="s">
        <v>1158</v>
      </c>
      <c r="B15" s="238">
        <v>22244</v>
      </c>
      <c r="P15" s="110"/>
    </row>
    <row r="16" customHeight="1" spans="1:16">
      <c r="A16" s="240" t="s">
        <v>1159</v>
      </c>
      <c r="B16" s="238">
        <v>5000</v>
      </c>
      <c r="P16" s="110"/>
    </row>
    <row r="17" customHeight="1" spans="1:16">
      <c r="A17" s="240" t="s">
        <v>1160</v>
      </c>
      <c r="B17" s="238">
        <v>400</v>
      </c>
      <c r="P17" s="110"/>
    </row>
    <row r="18" customHeight="1" spans="1:16">
      <c r="A18" s="240" t="s">
        <v>1161</v>
      </c>
      <c r="B18" s="238">
        <v>98338</v>
      </c>
      <c r="P18" s="110"/>
    </row>
    <row r="19" customHeight="1" spans="1:16">
      <c r="A19" s="240" t="s">
        <v>1162</v>
      </c>
      <c r="B19" s="238">
        <v>1980</v>
      </c>
      <c r="P19" s="110"/>
    </row>
    <row r="20" customHeight="1" spans="1:16">
      <c r="A20" s="240" t="s">
        <v>1163</v>
      </c>
      <c r="B20" s="238">
        <v>26050</v>
      </c>
      <c r="P20" s="110"/>
    </row>
    <row r="21" customHeight="1" spans="1:16">
      <c r="A21" s="240" t="s">
        <v>1164</v>
      </c>
      <c r="B21" s="238">
        <v>26050</v>
      </c>
      <c r="P21" s="110"/>
    </row>
    <row r="22" customHeight="1" spans="1:16">
      <c r="A22" s="240" t="s">
        <v>1165</v>
      </c>
      <c r="B22" s="238">
        <v>19616</v>
      </c>
      <c r="P22" s="110"/>
    </row>
    <row r="23" customHeight="1" spans="1:16">
      <c r="A23" s="240" t="s">
        <v>1166</v>
      </c>
      <c r="B23" s="238">
        <v>7681</v>
      </c>
      <c r="P23" s="110"/>
    </row>
    <row r="24" customHeight="1" spans="1:16">
      <c r="A24" s="240" t="s">
        <v>1167</v>
      </c>
      <c r="B24" s="238">
        <v>1258</v>
      </c>
      <c r="P24" s="110"/>
    </row>
    <row r="25" customHeight="1" spans="1:16">
      <c r="A25" s="240" t="s">
        <v>1168</v>
      </c>
      <c r="B25" s="238">
        <v>6355</v>
      </c>
      <c r="P25" s="110"/>
    </row>
    <row r="26" customHeight="1" spans="1:16">
      <c r="A26" s="240" t="s">
        <v>1169</v>
      </c>
      <c r="B26" s="238">
        <v>4322</v>
      </c>
      <c r="P26" s="110"/>
    </row>
    <row r="27" customHeight="1" spans="1:16">
      <c r="A27" s="240" t="s">
        <v>1170</v>
      </c>
      <c r="B27" s="238">
        <v>340</v>
      </c>
      <c r="P27" s="110"/>
    </row>
    <row r="28" customHeight="1" spans="1:16">
      <c r="A28" s="240" t="s">
        <v>1171</v>
      </c>
      <c r="B28" s="238">
        <v>17</v>
      </c>
      <c r="P28" s="110"/>
    </row>
    <row r="29" customHeight="1" spans="1:16">
      <c r="A29" s="240" t="s">
        <v>1172</v>
      </c>
      <c r="B29" s="238">
        <v>1</v>
      </c>
      <c r="P29" s="110"/>
    </row>
    <row r="30" customHeight="1" spans="1:16">
      <c r="A30" s="240" t="s">
        <v>1173</v>
      </c>
      <c r="B30" s="238">
        <v>161</v>
      </c>
      <c r="P30" s="110"/>
    </row>
    <row r="31" customHeight="1" spans="1:16">
      <c r="A31" s="240" t="s">
        <v>1174</v>
      </c>
      <c r="B31" s="238">
        <v>161</v>
      </c>
      <c r="P31" s="110"/>
    </row>
    <row r="32" customHeight="1" spans="1:16">
      <c r="A32" s="235" t="s">
        <v>1175</v>
      </c>
      <c r="B32" s="241">
        <f>SUM(B33,B36,B42)</f>
        <v>484</v>
      </c>
      <c r="P32" s="110"/>
    </row>
    <row r="33" s="56" customFormat="1" customHeight="1" spans="1:22">
      <c r="A33" s="237" t="s">
        <v>1149</v>
      </c>
      <c r="B33" s="238">
        <v>16</v>
      </c>
      <c r="F33" s="179"/>
      <c r="G33" s="179"/>
      <c r="H33" s="179"/>
      <c r="L33" s="179"/>
      <c r="M33" s="179"/>
      <c r="N33" s="179"/>
      <c r="T33" s="183"/>
      <c r="U33" s="183"/>
      <c r="V33" s="183"/>
    </row>
    <row r="34" s="56" customFormat="1" customHeight="1" spans="1:22">
      <c r="A34" s="237" t="s">
        <v>1176</v>
      </c>
      <c r="B34" s="238">
        <v>16</v>
      </c>
      <c r="F34" s="179"/>
      <c r="G34" s="179"/>
      <c r="H34" s="179"/>
      <c r="L34" s="179"/>
      <c r="M34" s="179"/>
      <c r="N34" s="179"/>
      <c r="T34" s="183"/>
      <c r="U34" s="183"/>
      <c r="V34" s="183"/>
    </row>
    <row r="35" s="51" customFormat="1" customHeight="1" spans="1:24">
      <c r="A35" s="239" t="s">
        <v>1177</v>
      </c>
      <c r="B35" s="238">
        <v>16</v>
      </c>
      <c r="C35" s="80">
        <v>105429</v>
      </c>
      <c r="D35" s="57">
        <v>595734.14</v>
      </c>
      <c r="E35" s="51">
        <f>104401+13602</f>
        <v>118003</v>
      </c>
      <c r="F35" s="79" t="s">
        <v>41</v>
      </c>
      <c r="G35" s="79" t="s">
        <v>42</v>
      </c>
      <c r="H35" s="94">
        <v>596221.15</v>
      </c>
      <c r="I35" s="88">
        <f>F35-A69</f>
        <v>201</v>
      </c>
      <c r="J35" s="80">
        <f>H35-B69</f>
        <v>596221.15</v>
      </c>
      <c r="K35" s="80">
        <v>75943</v>
      </c>
      <c r="L35" s="79" t="s">
        <v>41</v>
      </c>
      <c r="M35" s="79" t="s">
        <v>42</v>
      </c>
      <c r="N35" s="94">
        <v>643048.95</v>
      </c>
      <c r="O35" s="88">
        <f>L35-A69</f>
        <v>201</v>
      </c>
      <c r="P35" s="80">
        <f>N35-B69</f>
        <v>643048.95</v>
      </c>
      <c r="R35" s="51">
        <v>717759</v>
      </c>
      <c r="T35" s="104" t="s">
        <v>41</v>
      </c>
      <c r="U35" s="104" t="s">
        <v>42</v>
      </c>
      <c r="V35" s="105">
        <v>659380.53</v>
      </c>
      <c r="W35" s="51">
        <f>B69-V35</f>
        <v>-659380.53</v>
      </c>
      <c r="X35" s="51">
        <f>T35-A69</f>
        <v>201</v>
      </c>
    </row>
    <row r="36" customHeight="1" spans="1:24">
      <c r="A36" s="239" t="s">
        <v>1178</v>
      </c>
      <c r="B36" s="238">
        <v>446</v>
      </c>
      <c r="P36" s="110"/>
      <c r="T36" s="163" t="s">
        <v>1136</v>
      </c>
      <c r="U36" s="163" t="s">
        <v>1137</v>
      </c>
      <c r="V36" s="164">
        <v>19998</v>
      </c>
      <c r="W36" s="58" t="e">
        <f>#REF!-V36</f>
        <v>#REF!</v>
      </c>
      <c r="X36" s="58" t="e">
        <f>T36-#REF!</f>
        <v>#REF!</v>
      </c>
    </row>
    <row r="37" customHeight="1" spans="1:16">
      <c r="A37" s="239" t="s">
        <v>1179</v>
      </c>
      <c r="B37" s="238">
        <v>317</v>
      </c>
      <c r="P37" s="110"/>
    </row>
    <row r="38" customHeight="1" spans="1:16">
      <c r="A38" s="239" t="s">
        <v>1180</v>
      </c>
      <c r="B38" s="238">
        <v>157</v>
      </c>
      <c r="P38" s="110"/>
    </row>
    <row r="39" customHeight="1" spans="1:16">
      <c r="A39" s="239" t="s">
        <v>1181</v>
      </c>
      <c r="B39" s="238">
        <v>160</v>
      </c>
      <c r="P39" s="110"/>
    </row>
    <row r="40" customHeight="1" spans="1:16">
      <c r="A40" s="240" t="s">
        <v>1182</v>
      </c>
      <c r="B40" s="238">
        <v>129</v>
      </c>
      <c r="P40" s="110"/>
    </row>
    <row r="41" customHeight="1" spans="1:16">
      <c r="A41" s="240" t="s">
        <v>1183</v>
      </c>
      <c r="B41" s="238">
        <v>129</v>
      </c>
      <c r="P41" s="110"/>
    </row>
    <row r="42" customHeight="1" spans="1:16">
      <c r="A42" s="49" t="s">
        <v>1184</v>
      </c>
      <c r="B42" s="182">
        <f>B43</f>
        <v>22</v>
      </c>
      <c r="P42" s="110"/>
    </row>
    <row r="43" customHeight="1" spans="1:16">
      <c r="A43" s="49" t="s">
        <v>1185</v>
      </c>
      <c r="B43" s="182">
        <f>SUM(B44:B44)</f>
        <v>22</v>
      </c>
      <c r="P43" s="110"/>
    </row>
    <row r="44" customHeight="1" spans="1:16">
      <c r="A44" s="49" t="s">
        <v>1186</v>
      </c>
      <c r="B44" s="182">
        <v>22</v>
      </c>
      <c r="P44" s="110"/>
    </row>
    <row r="45" customHeight="1" spans="1:2">
      <c r="A45" s="242" t="s">
        <v>80</v>
      </c>
      <c r="B45" s="241">
        <f>B32+B5</f>
        <v>419926</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topLeftCell="A22" workbookViewId="0">
      <selection activeCell="A4" sqref="A4"/>
    </sheetView>
  </sheetViews>
  <sheetFormatPr defaultColWidth="7" defaultRowHeight="33" customHeight="1" outlineLevelCol="2"/>
  <cols>
    <col min="1" max="1" width="13" style="209" customWidth="1"/>
    <col min="2" max="2" width="56.75" style="40" customWidth="1"/>
    <col min="3" max="3" width="18.125" style="217" customWidth="1"/>
    <col min="4" max="16384" width="7" style="37"/>
  </cols>
  <sheetData>
    <row r="1" customHeight="1" spans="1:1">
      <c r="A1" s="62" t="s">
        <v>1187</v>
      </c>
    </row>
    <row r="2" customHeight="1" spans="1:3">
      <c r="A2" s="38" t="s">
        <v>1188</v>
      </c>
      <c r="B2" s="152"/>
      <c r="C2" s="165"/>
    </row>
    <row r="3" s="40" customFormat="1" customHeight="1" spans="1:3">
      <c r="A3" s="209"/>
      <c r="C3" s="218" t="s">
        <v>35</v>
      </c>
    </row>
    <row r="4" s="213" customFormat="1" customHeight="1" spans="1:3">
      <c r="A4" s="153" t="s">
        <v>1189</v>
      </c>
      <c r="B4" s="219" t="s">
        <v>83</v>
      </c>
      <c r="C4" s="220" t="s">
        <v>4</v>
      </c>
    </row>
    <row r="5" s="214" customFormat="1" customHeight="1" spans="1:3">
      <c r="A5" s="221" t="s">
        <v>1190</v>
      </c>
      <c r="B5" s="222" t="s">
        <v>1191</v>
      </c>
      <c r="C5" s="223">
        <v>3035</v>
      </c>
    </row>
    <row r="6" s="209" customFormat="1" customHeight="1" spans="1:3">
      <c r="A6" s="224" t="s">
        <v>1192</v>
      </c>
      <c r="B6" s="225" t="s">
        <v>1193</v>
      </c>
      <c r="C6" s="226">
        <v>3035</v>
      </c>
    </row>
    <row r="7" s="209" customFormat="1" customHeight="1" spans="1:3">
      <c r="A7" s="224" t="s">
        <v>1194</v>
      </c>
      <c r="B7" s="225" t="s">
        <v>1195</v>
      </c>
      <c r="C7" s="226">
        <v>3000</v>
      </c>
    </row>
    <row r="8" s="209" customFormat="1" customHeight="1" spans="1:3">
      <c r="A8" s="224" t="s">
        <v>1196</v>
      </c>
      <c r="B8" s="225" t="s">
        <v>1197</v>
      </c>
      <c r="C8" s="226">
        <v>35</v>
      </c>
    </row>
    <row r="9" s="214" customFormat="1" customHeight="1" spans="1:3">
      <c r="A9" s="221" t="s">
        <v>1198</v>
      </c>
      <c r="B9" s="222" t="s">
        <v>1199</v>
      </c>
      <c r="C9" s="223">
        <v>396451.39</v>
      </c>
    </row>
    <row r="10" s="209" customFormat="1" customHeight="1" spans="1:3">
      <c r="A10" s="224" t="s">
        <v>1200</v>
      </c>
      <c r="B10" s="225" t="s">
        <v>1201</v>
      </c>
      <c r="C10" s="226">
        <v>370401.39</v>
      </c>
    </row>
    <row r="11" s="209" customFormat="1" customHeight="1" spans="1:3">
      <c r="A11" s="224" t="s">
        <v>1202</v>
      </c>
      <c r="B11" s="225" t="s">
        <v>1203</v>
      </c>
      <c r="C11" s="226">
        <v>150014</v>
      </c>
    </row>
    <row r="12" s="209" customFormat="1" customHeight="1" spans="1:3">
      <c r="A12" s="224" t="s">
        <v>1204</v>
      </c>
      <c r="B12" s="225" t="s">
        <v>1205</v>
      </c>
      <c r="C12" s="226">
        <v>10010</v>
      </c>
    </row>
    <row r="13" s="209" customFormat="1" customHeight="1" spans="1:3">
      <c r="A13" s="224" t="s">
        <v>1206</v>
      </c>
      <c r="B13" s="225" t="s">
        <v>1207</v>
      </c>
      <c r="C13" s="226">
        <v>82415.56</v>
      </c>
    </row>
    <row r="14" s="209" customFormat="1" customHeight="1" spans="1:3">
      <c r="A14" s="224" t="s">
        <v>1208</v>
      </c>
      <c r="B14" s="225" t="s">
        <v>1209</v>
      </c>
      <c r="C14" s="226">
        <v>22243.83</v>
      </c>
    </row>
    <row r="15" s="215" customFormat="1" customHeight="1" spans="1:3">
      <c r="A15" s="224" t="s">
        <v>1210</v>
      </c>
      <c r="B15" s="225" t="s">
        <v>1211</v>
      </c>
      <c r="C15" s="226">
        <v>5000</v>
      </c>
    </row>
    <row r="16" customHeight="1" spans="1:3">
      <c r="A16" s="224" t="s">
        <v>1212</v>
      </c>
      <c r="B16" s="225" t="s">
        <v>1213</v>
      </c>
      <c r="C16" s="226">
        <v>400</v>
      </c>
    </row>
    <row r="17" customHeight="1" spans="1:3">
      <c r="A17" s="224" t="s">
        <v>1214</v>
      </c>
      <c r="B17" s="225" t="s">
        <v>1215</v>
      </c>
      <c r="C17" s="226">
        <v>98338</v>
      </c>
    </row>
    <row r="18" customHeight="1" spans="1:3">
      <c r="A18" s="224" t="s">
        <v>1216</v>
      </c>
      <c r="B18" s="225" t="s">
        <v>1217</v>
      </c>
      <c r="C18" s="226">
        <v>1980</v>
      </c>
    </row>
    <row r="19" customHeight="1" spans="1:3">
      <c r="A19" s="224" t="s">
        <v>1218</v>
      </c>
      <c r="B19" s="225" t="s">
        <v>1219</v>
      </c>
      <c r="C19" s="226">
        <v>26050</v>
      </c>
    </row>
    <row r="20" s="216" customFormat="1" customHeight="1" spans="1:3">
      <c r="A20" s="224" t="s">
        <v>1220</v>
      </c>
      <c r="B20" s="225" t="s">
        <v>1221</v>
      </c>
      <c r="C20" s="226">
        <v>26050</v>
      </c>
    </row>
    <row r="21" s="216" customFormat="1" customHeight="1" spans="1:3">
      <c r="A21" s="221" t="s">
        <v>1131</v>
      </c>
      <c r="B21" s="227" t="s">
        <v>1222</v>
      </c>
      <c r="C21" s="223">
        <v>19616</v>
      </c>
    </row>
    <row r="22" customHeight="1" spans="1:3">
      <c r="A22" s="224" t="s">
        <v>1223</v>
      </c>
      <c r="B22" s="224" t="s">
        <v>1224</v>
      </c>
      <c r="C22" s="226">
        <v>19616</v>
      </c>
    </row>
    <row r="23" customHeight="1" spans="1:3">
      <c r="A23" s="224" t="s">
        <v>1225</v>
      </c>
      <c r="B23" s="224" t="s">
        <v>1226</v>
      </c>
      <c r="C23" s="226">
        <v>7681</v>
      </c>
    </row>
    <row r="24" customHeight="1" spans="1:3">
      <c r="A24" s="224" t="s">
        <v>1227</v>
      </c>
      <c r="B24" s="224" t="s">
        <v>1228</v>
      </c>
      <c r="C24" s="226">
        <v>1258</v>
      </c>
    </row>
    <row r="25" customHeight="1" spans="1:3">
      <c r="A25" s="228" t="s">
        <v>1229</v>
      </c>
      <c r="B25" s="229" t="s">
        <v>1230</v>
      </c>
      <c r="C25" s="230">
        <v>6355</v>
      </c>
    </row>
    <row r="26" customHeight="1" spans="1:3">
      <c r="A26" s="231" t="s">
        <v>1231</v>
      </c>
      <c r="B26" s="232" t="s">
        <v>1232</v>
      </c>
      <c r="C26" s="182">
        <v>4322</v>
      </c>
    </row>
    <row r="27" s="216" customFormat="1" customHeight="1" spans="1:3">
      <c r="A27" s="171" t="s">
        <v>1233</v>
      </c>
      <c r="B27" s="233" t="s">
        <v>1234</v>
      </c>
      <c r="C27" s="148">
        <v>340</v>
      </c>
    </row>
    <row r="28" customHeight="1" spans="1:3">
      <c r="A28" s="231" t="s">
        <v>1235</v>
      </c>
      <c r="B28" s="232" t="s">
        <v>1236</v>
      </c>
      <c r="C28" s="182">
        <v>340</v>
      </c>
    </row>
    <row r="29" customHeight="1" spans="1:3">
      <c r="A29" s="231" t="s">
        <v>1237</v>
      </c>
      <c r="B29" s="232" t="s">
        <v>1238</v>
      </c>
      <c r="C29" s="182">
        <v>17</v>
      </c>
    </row>
    <row r="30" customHeight="1" spans="1:3">
      <c r="A30" s="231" t="s">
        <v>1239</v>
      </c>
      <c r="B30" s="232" t="s">
        <v>1240</v>
      </c>
      <c r="C30" s="182">
        <v>1</v>
      </c>
    </row>
    <row r="31" customHeight="1" spans="1:3">
      <c r="A31" s="231" t="s">
        <v>1241</v>
      </c>
      <c r="B31" s="232" t="s">
        <v>1242</v>
      </c>
      <c r="C31" s="182">
        <v>161</v>
      </c>
    </row>
    <row r="32" customHeight="1" spans="1:3">
      <c r="A32" s="231" t="s">
        <v>1243</v>
      </c>
      <c r="B32" s="232" t="s">
        <v>1244</v>
      </c>
      <c r="C32" s="182">
        <v>161</v>
      </c>
    </row>
    <row r="33" customHeight="1" spans="1:3">
      <c r="A33" s="234" t="s">
        <v>80</v>
      </c>
      <c r="B33" s="167"/>
      <c r="C33" s="148">
        <f>SUM(C27,C21,C9,C5)</f>
        <v>419442.39</v>
      </c>
    </row>
  </sheetData>
  <mergeCells count="2">
    <mergeCell ref="A2:C2"/>
    <mergeCell ref="A33:B33"/>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tianhao</cp:lastModifiedBy>
  <dcterms:created xsi:type="dcterms:W3CDTF">2006-09-16T00:00:00Z</dcterms:created>
  <dcterms:modified xsi:type="dcterms:W3CDTF">2021-05-13T09:03:26Z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83AB255C30F6463B93FF26940EDC4A12</vt:lpwstr>
  </property>
  <property fmtid="{D5CDD505-2E9C-101B-9397-08002B2CF9AE}" pid="3" name="KSOProductBuildVer">
    <vt:lpwstr>2052-11.8.2.8808</vt:lpwstr>
  </property>
</Properties>
</file>