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78" firstSheet="10" activeTab="18"/>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sheetId="32" r:id="rId19"/>
    <sheet name="附表2-2" sheetId="33" r:id="rId20"/>
    <sheet name="附表2-3" sheetId="34" r:id="rId21"/>
    <sheet name="附表2-4" sheetId="35" r:id="rId22"/>
    <sheet name="附表2-5" sheetId="36" r:id="rId23"/>
    <sheet name="附表2-6" sheetId="37" r:id="rId24"/>
    <sheet name="附表2-7" sheetId="38" r:id="rId25"/>
  </sheets>
  <definedNames>
    <definedName name="_xlnm._FilterDatabase" localSheetId="2" hidden="1">'附表1-3'!$A$4:$D$1249</definedName>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'附表1-14'!$A$4:$AA$4</definedName>
    <definedName name="_xlnm._FilterDatabase" localSheetId="17" hidden="1">'附表1-18'!$A$4:$AA$7</definedName>
    <definedName name="_xlnm._FilterDatabase" localSheetId="4" hidden="1">'附表1-5'!$A$4:$AB$5</definedName>
    <definedName name="_xlnm._FilterDatabase" localSheetId="8" hidden="1">'附表1-9'!$A$4:$E$15</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hidden="1">#REF!</definedName>
    <definedName name="_xlnm.Print_Area" localSheetId="0">'附表1-1'!$A$1:$B$11</definedName>
    <definedName name="_xlnm.Print_Area" localSheetId="13">'附表1-14'!$A:$C</definedName>
    <definedName name="_xlnm.Print_Area" localSheetId="17">'附表1-18'!$A:$C</definedName>
    <definedName name="_xlnm.Print_Area" localSheetId="2">'附表1-3'!#REF!</definedName>
    <definedName name="_xlnm.Print_Area" localSheetId="4">'附表1-5'!$A:$D</definedName>
    <definedName name="_xlnm.Print_Area" localSheetId="5">'附表1-6'!$A$1:$B$7</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#REF!</definedName>
    <definedName name="地区名称10" localSheetId="4">#REF!</definedName>
    <definedName name="地区名称10" localSheetId="5">#REF!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iterate="1" iterateCount="100" iterateDelta="0.001"/>
</workbook>
</file>

<file path=xl/sharedStrings.xml><?xml version="1.0" encoding="utf-8"?>
<sst xmlns="http://schemas.openxmlformats.org/spreadsheetml/2006/main" count="2133" uniqueCount="1435">
  <si>
    <r>
      <rPr>
        <sz val="12"/>
        <rFont val="黑体"/>
        <charset val="134"/>
      </rPr>
      <t>附表</t>
    </r>
    <r>
      <rPr>
        <sz val="12"/>
        <rFont val="Times New Roman"/>
        <charset val="134"/>
      </rPr>
      <t>1-1</t>
    </r>
  </si>
  <si>
    <t>2021年一般公共预算收入表</t>
  </si>
  <si>
    <t>单位：万元</t>
  </si>
  <si>
    <t>项   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</si>
  <si>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</si>
  <si>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</si>
  <si>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</si>
  <si>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</si>
  <si>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</si>
  <si>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</si>
  <si>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</si>
  <si>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</si>
  <si>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</si>
  <si>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</si>
  <si>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</si>
  <si>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</si>
  <si>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</si>
  <si>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</si>
  <si>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</si>
  <si>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</si>
  <si>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</si>
  <si>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</si>
  <si>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</si>
  <si>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</si>
  <si>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</si>
  <si>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</si>
  <si>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</si>
  <si>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</si>
  <si>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</si>
  <si>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</si>
  <si>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</si>
  <si>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</si>
  <si>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</si>
  <si>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r>
      <rPr>
        <sz val="11"/>
        <rFont val="黑体"/>
        <charset val="134"/>
      </rPr>
      <t>附表</t>
    </r>
    <r>
      <rPr>
        <sz val="11"/>
        <rFont val="Times New Roman"/>
        <charset val="134"/>
      </rPr>
      <t>1-2</t>
    </r>
  </si>
  <si>
    <t>一般公共预算支出表</t>
  </si>
  <si>
    <t>项目</t>
  </si>
  <si>
    <t>科目编码</t>
  </si>
  <si>
    <t>科目（单位）名称</t>
  </si>
  <si>
    <t>合计</t>
  </si>
  <si>
    <t>一、本级支出</t>
  </si>
  <si>
    <t>201</t>
  </si>
  <si>
    <t>一般公共服务支出类合计</t>
  </si>
  <si>
    <t xml:space="preserve">    一般公共服务支出</t>
  </si>
  <si>
    <t>20101</t>
  </si>
  <si>
    <r>
      <rPr>
        <sz val="11"/>
        <rFont val="Times New Roman"/>
        <charset val="134"/>
      </rPr>
      <t xml:space="preserve"> </t>
    </r>
    <r>
      <rPr>
        <sz val="11"/>
        <rFont val="方正仿宋_GBK"/>
        <charset val="134"/>
      </rPr>
      <t>人大事务款合计</t>
    </r>
  </si>
  <si>
    <t xml:space="preserve">    外交支出</t>
  </si>
  <si>
    <t>2010101</t>
  </si>
  <si>
    <r>
      <rPr>
        <sz val="11"/>
        <rFont val="Times New Roman"/>
        <charset val="134"/>
      </rPr>
      <t xml:space="preserve">  </t>
    </r>
    <r>
      <rPr>
        <sz val="11"/>
        <rFont val="方正仿宋_GBK"/>
        <charset val="134"/>
      </rPr>
      <t>行政运行项合计</t>
    </r>
  </si>
  <si>
    <t xml:space="preserve">    国防支出</t>
  </si>
  <si>
    <t>2010199</t>
  </si>
  <si>
    <r>
      <rPr>
        <sz val="11"/>
        <rFont val="Times New Roman"/>
        <charset val="134"/>
      </rPr>
      <t xml:space="preserve">  </t>
    </r>
    <r>
      <rPr>
        <sz val="11"/>
        <rFont val="方正仿宋_GBK"/>
        <charset val="134"/>
      </rPr>
      <t>其他人大事务支出项合计</t>
    </r>
  </si>
  <si>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</si>
  <si>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</si>
  <si>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</si>
  <si>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</si>
  <si>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</si>
  <si>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</si>
  <si>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</si>
  <si>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</si>
  <si>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</si>
  <si>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</si>
  <si>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</si>
  <si>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</si>
  <si>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</si>
  <si>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</si>
  <si>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</si>
  <si>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</si>
  <si>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</si>
  <si>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</si>
  <si>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预备费</t>
  </si>
  <si>
    <t xml:space="preserve">    债务付息支出</t>
  </si>
  <si>
    <t xml:space="preserve">    债务发行费用支出</t>
  </si>
  <si>
    <t xml:space="preserve">    其他支出</t>
  </si>
  <si>
    <t>二、对下税收返还和转移支付</t>
  </si>
  <si>
    <t xml:space="preserve">  税收返还</t>
  </si>
  <si>
    <t xml:space="preserve">  转移支付</t>
  </si>
  <si>
    <t xml:space="preserve">  一般性转移支付</t>
  </si>
  <si>
    <t xml:space="preserve">  专项转移支付</t>
  </si>
  <si>
    <t xml:space="preserve">  ……</t>
  </si>
  <si>
    <t>支出合计</t>
  </si>
  <si>
    <r>
      <rPr>
        <sz val="11"/>
        <rFont val="宋体"/>
        <charset val="134"/>
      </rPr>
      <t>附表</t>
    </r>
    <r>
      <rPr>
        <sz val="11"/>
        <rFont val="Times New Roman"/>
        <charset val="134"/>
      </rPr>
      <t>1-3</t>
    </r>
  </si>
  <si>
    <t>一般公共预算本级支出表</t>
  </si>
  <si>
    <t>科目代码</t>
  </si>
  <si>
    <t>科目名称</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</si>
  <si>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</si>
  <si>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</si>
  <si>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</si>
  <si>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</si>
  <si>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</si>
  <si>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</si>
  <si>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</si>
  <si>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</si>
  <si>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</si>
  <si>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</si>
  <si>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</si>
  <si>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</si>
  <si>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</si>
  <si>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</si>
  <si>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</si>
  <si>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</si>
  <si>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</si>
  <si>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</si>
  <si>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</si>
  <si>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</si>
  <si>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</si>
  <si>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</si>
  <si>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</si>
  <si>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</si>
  <si>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</si>
  <si>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</si>
  <si>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</si>
  <si>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</si>
  <si>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</si>
  <si>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</si>
  <si>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</si>
  <si>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</si>
  <si>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</si>
  <si>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</si>
  <si>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</si>
  <si>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</si>
  <si>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</si>
  <si>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</si>
  <si>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</si>
  <si>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</si>
  <si>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</si>
  <si>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</si>
  <si>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</si>
  <si>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</si>
  <si>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</si>
  <si>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</si>
  <si>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</si>
  <si>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</si>
  <si>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</si>
  <si>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</si>
  <si>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</si>
  <si>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</si>
  <si>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</si>
  <si>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</si>
  <si>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</si>
  <si>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</si>
  <si>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</si>
  <si>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</si>
  <si>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</si>
  <si>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</si>
  <si>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</si>
  <si>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</si>
  <si>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</si>
  <si>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</si>
  <si>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</si>
  <si>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</si>
  <si>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</si>
  <si>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</si>
  <si>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</si>
  <si>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</si>
  <si>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</si>
  <si>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</si>
  <si>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</si>
  <si>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</si>
  <si>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</si>
  <si>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</si>
  <si>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</si>
  <si>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</si>
  <si>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</si>
  <si>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</si>
  <si>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</si>
  <si>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</si>
  <si>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</si>
  <si>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</si>
  <si>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</si>
  <si>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</si>
  <si>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</si>
  <si>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</si>
  <si>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</si>
  <si>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</si>
  <si>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</si>
  <si>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</si>
  <si>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</si>
  <si>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</si>
  <si>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</si>
  <si>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</si>
  <si>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</si>
  <si>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</si>
  <si>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</si>
  <si>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</si>
  <si>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</si>
  <si>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</si>
  <si>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</si>
  <si>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</si>
  <si>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</si>
  <si>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</si>
  <si>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</si>
  <si>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</si>
  <si>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</si>
  <si>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</si>
  <si>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</si>
  <si>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</si>
  <si>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</si>
  <si>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</si>
  <si>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</si>
  <si>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</si>
  <si>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</si>
  <si>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</si>
  <si>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</si>
  <si>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</si>
  <si>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</si>
  <si>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</si>
  <si>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</si>
  <si>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</si>
  <si>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</si>
  <si>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</si>
  <si>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</si>
  <si>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</si>
  <si>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</si>
  <si>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</si>
  <si>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</si>
  <si>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</si>
  <si>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</si>
  <si>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</si>
  <si>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</si>
  <si>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</si>
  <si>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</si>
  <si>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</si>
  <si>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</si>
  <si>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</si>
  <si>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</si>
  <si>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</si>
  <si>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</si>
  <si>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</si>
  <si>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</si>
  <si>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</si>
  <si>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</si>
  <si>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</si>
  <si>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</si>
  <si>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</si>
  <si>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</si>
  <si>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</si>
  <si>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</si>
  <si>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</si>
  <si>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</si>
  <si>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</si>
  <si>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</si>
  <si>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</si>
  <si>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</si>
  <si>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</si>
  <si>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</si>
  <si>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</si>
  <si>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</si>
  <si>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</si>
  <si>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</si>
  <si>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</si>
  <si>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</si>
  <si>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</si>
  <si>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</si>
  <si>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</si>
  <si>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</si>
  <si>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</si>
  <si>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</si>
  <si>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</si>
  <si>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</si>
  <si>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</si>
  <si>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</si>
  <si>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</si>
  <si>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</si>
  <si>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</si>
  <si>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</si>
  <si>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</si>
  <si>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</si>
  <si>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</si>
  <si>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</si>
  <si>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</si>
  <si>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</si>
  <si>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</si>
  <si>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</si>
  <si>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</si>
  <si>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</si>
  <si>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</si>
  <si>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</si>
  <si>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</si>
  <si>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</si>
  <si>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</si>
  <si>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</si>
  <si>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</si>
  <si>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</si>
  <si>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</si>
  <si>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</si>
  <si>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</si>
  <si>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</si>
  <si>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</si>
  <si>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</si>
  <si>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</si>
  <si>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</si>
  <si>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</si>
  <si>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</si>
  <si>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</si>
  <si>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</si>
  <si>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</si>
  <si>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</si>
  <si>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</si>
  <si>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</si>
  <si>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</si>
  <si>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</si>
  <si>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</si>
  <si>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</si>
  <si>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</si>
  <si>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</si>
  <si>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</si>
  <si>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</si>
  <si>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</si>
  <si>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</si>
  <si>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</si>
  <si>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</si>
  <si>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</si>
  <si>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</si>
  <si>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</si>
  <si>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</si>
  <si>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</si>
  <si>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</si>
  <si>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</si>
  <si>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</si>
  <si>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</si>
  <si>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</si>
  <si>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</si>
  <si>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</si>
  <si>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</si>
  <si>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</si>
  <si>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</si>
  <si>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</si>
  <si>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</si>
  <si>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</si>
  <si>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</si>
  <si>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</si>
  <si>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</si>
  <si>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</si>
  <si>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</si>
  <si>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</si>
  <si>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</si>
  <si>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</si>
  <si>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</si>
  <si>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</si>
  <si>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</si>
  <si>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</si>
  <si>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</si>
  <si>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</si>
  <si>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</si>
  <si>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</si>
  <si>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</si>
  <si>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</si>
  <si>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</si>
  <si>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</si>
  <si>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</si>
  <si>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</si>
  <si>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</si>
  <si>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</si>
  <si>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</si>
  <si>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</si>
  <si>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</si>
  <si>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</si>
  <si>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</si>
  <si>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</si>
  <si>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</si>
  <si>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</si>
  <si>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</si>
  <si>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</si>
  <si>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</si>
  <si>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</si>
  <si>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</si>
  <si>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</si>
  <si>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</si>
  <si>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</si>
  <si>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</si>
  <si>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</si>
  <si>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</si>
  <si>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</si>
  <si>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</si>
  <si>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</si>
  <si>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</si>
  <si>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</si>
  <si>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</si>
  <si>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</si>
  <si>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</si>
  <si>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</si>
  <si>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</si>
  <si>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</si>
  <si>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</si>
  <si>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</si>
  <si>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</si>
  <si>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</si>
  <si>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</si>
  <si>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</si>
  <si>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</si>
  <si>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</si>
  <si>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</si>
  <si>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</si>
  <si>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</si>
  <si>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</si>
  <si>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</si>
  <si>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</si>
  <si>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</si>
  <si>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</si>
  <si>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</si>
  <si>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</si>
  <si>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</si>
  <si>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</si>
  <si>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</si>
  <si>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</si>
  <si>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</si>
  <si>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</si>
  <si>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</si>
  <si>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</si>
  <si>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</si>
  <si>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</si>
  <si>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</si>
  <si>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</si>
  <si>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</si>
  <si>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</si>
  <si>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</si>
  <si>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</si>
  <si>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</si>
  <si>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</si>
  <si>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</si>
  <si>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</si>
  <si>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</si>
  <si>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</si>
  <si>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</si>
  <si>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</si>
  <si>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</si>
  <si>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</si>
  <si>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</si>
  <si>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</si>
  <si>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</si>
  <si>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</si>
  <si>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</si>
  <si>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</si>
  <si>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</si>
  <si>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</si>
  <si>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</si>
  <si>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</si>
  <si>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</si>
  <si>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</si>
  <si>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</si>
  <si>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</si>
  <si>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</si>
  <si>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</si>
  <si>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</si>
  <si>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</si>
  <si>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</si>
  <si>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</si>
  <si>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</si>
  <si>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</si>
  <si>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</si>
  <si>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</si>
  <si>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</si>
  <si>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</si>
  <si>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</si>
  <si>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</si>
  <si>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</si>
  <si>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</si>
  <si>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</si>
  <si>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</si>
  <si>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</si>
  <si>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</si>
  <si>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</si>
  <si>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</si>
  <si>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</si>
  <si>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</si>
  <si>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</si>
  <si>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</si>
  <si>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</si>
  <si>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</si>
  <si>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</si>
  <si>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</si>
  <si>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</si>
  <si>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</si>
  <si>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</si>
  <si>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</si>
  <si>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</si>
  <si>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</si>
  <si>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</si>
  <si>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</si>
  <si>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</si>
  <si>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</si>
  <si>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</si>
  <si>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</si>
  <si>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</si>
  <si>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</si>
  <si>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</si>
  <si>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</si>
  <si>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</si>
  <si>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</si>
  <si>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</si>
  <si>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</si>
  <si>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</si>
  <si>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</si>
  <si>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</si>
  <si>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</si>
  <si>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</si>
  <si>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</si>
  <si>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</si>
  <si>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</si>
  <si>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</si>
  <si>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</si>
  <si>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</si>
  <si>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</si>
  <si>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</si>
  <si>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</si>
  <si>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</si>
  <si>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</si>
  <si>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</si>
  <si>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</si>
  <si>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</si>
  <si>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</si>
  <si>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</si>
  <si>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</si>
  <si>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</si>
  <si>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</si>
  <si>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</si>
  <si>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</si>
  <si>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</si>
  <si>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</si>
  <si>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</si>
  <si>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</si>
  <si>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</si>
  <si>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</si>
  <si>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</si>
  <si>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</si>
  <si>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</si>
  <si>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</si>
  <si>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</si>
  <si>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</si>
  <si>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</si>
  <si>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</si>
  <si>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</si>
  <si>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</si>
  <si>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</si>
  <si>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</si>
  <si>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</si>
  <si>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</si>
  <si>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</si>
  <si>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</si>
  <si>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</si>
  <si>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</si>
  <si>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</si>
  <si>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</si>
  <si>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</si>
  <si>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</si>
  <si>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</si>
  <si>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</si>
  <si>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</si>
  <si>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</si>
  <si>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</si>
  <si>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</si>
  <si>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</si>
  <si>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</si>
  <si>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</si>
  <si>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</si>
  <si>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</si>
  <si>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</si>
  <si>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</si>
  <si>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</si>
  <si>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</si>
  <si>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</si>
  <si>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</si>
  <si>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</si>
  <si>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</si>
  <si>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</si>
  <si>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</si>
  <si>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</si>
  <si>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</si>
  <si>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</si>
  <si>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</si>
  <si>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</si>
  <si>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</si>
  <si>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</si>
  <si>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</si>
  <si>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</si>
  <si>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</si>
  <si>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</si>
  <si>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</si>
  <si>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</si>
  <si>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</si>
  <si>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</si>
  <si>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</si>
  <si>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</si>
  <si>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</si>
  <si>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</si>
  <si>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</si>
  <si>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</si>
  <si>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</si>
  <si>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</si>
  <si>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</si>
  <si>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</si>
  <si>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</si>
  <si>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</si>
  <si>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</si>
  <si>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</si>
  <si>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</si>
  <si>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</si>
  <si>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</si>
  <si>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</si>
  <si>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</si>
  <si>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</si>
  <si>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</si>
  <si>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</si>
  <si>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</si>
  <si>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</si>
  <si>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</si>
  <si>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</si>
  <si>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</si>
  <si>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</si>
  <si>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</si>
  <si>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</si>
  <si>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</si>
  <si>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</si>
  <si>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</si>
  <si>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</si>
  <si>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</si>
  <si>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</si>
  <si>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</si>
  <si>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</si>
  <si>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</si>
  <si>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</si>
  <si>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</si>
  <si>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</si>
  <si>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</si>
  <si>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</si>
  <si>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</si>
  <si>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</si>
  <si>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</si>
  <si>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</si>
  <si>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</si>
  <si>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</si>
  <si>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</si>
  <si>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</si>
  <si>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</si>
  <si>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</si>
  <si>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</si>
  <si>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</si>
  <si>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</si>
  <si>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</si>
  <si>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</si>
  <si>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</si>
  <si>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</si>
  <si>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</si>
  <si>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</si>
  <si>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</si>
  <si>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</si>
  <si>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</si>
  <si>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</si>
  <si>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</si>
  <si>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</si>
  <si>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</si>
  <si>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</si>
  <si>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</si>
  <si>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</si>
  <si>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</si>
  <si>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</si>
  <si>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</si>
  <si>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</si>
  <si>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</si>
  <si>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</si>
  <si>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</si>
  <si>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</si>
  <si>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</si>
  <si>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</si>
  <si>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</si>
  <si>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</si>
  <si>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</si>
  <si>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</si>
  <si>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</si>
  <si>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</si>
  <si>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</si>
  <si>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</si>
  <si>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</si>
  <si>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</si>
  <si>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</si>
  <si>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</si>
  <si>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</si>
  <si>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</si>
  <si>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</si>
  <si>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</si>
  <si>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</si>
  <si>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</si>
  <si>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</si>
  <si>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</si>
  <si>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</si>
  <si>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</si>
  <si>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</si>
  <si>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</si>
  <si>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</si>
  <si>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</si>
  <si>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</si>
  <si>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</si>
  <si>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</si>
  <si>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</si>
  <si>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</si>
  <si>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</si>
  <si>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</si>
  <si>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</si>
  <si>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</si>
  <si>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</si>
  <si>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</si>
  <si>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</si>
  <si>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</si>
  <si>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</si>
  <si>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</si>
  <si>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</si>
  <si>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</si>
  <si>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</si>
  <si>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</si>
  <si>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</si>
  <si>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</si>
  <si>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</si>
  <si>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</si>
  <si>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</si>
  <si>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</si>
  <si>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</si>
  <si>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</si>
  <si>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</si>
  <si>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</si>
  <si>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</si>
  <si>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</si>
  <si>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</si>
  <si>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</si>
  <si>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</si>
  <si>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</si>
  <si>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</si>
  <si>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</si>
  <si>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</si>
  <si>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</si>
  <si>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</si>
  <si>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</si>
  <si>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</si>
  <si>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</si>
  <si>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</si>
  <si>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</si>
  <si>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</si>
  <si>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</si>
  <si>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</si>
  <si>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</si>
  <si>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</si>
  <si>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</si>
  <si>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</si>
  <si>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</si>
  <si>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</si>
  <si>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</si>
  <si>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</si>
  <si>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</si>
  <si>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</si>
  <si>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</si>
  <si>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</si>
  <si>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</si>
  <si>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</si>
  <si>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</si>
  <si>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</si>
  <si>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</si>
  <si>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</si>
  <si>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</si>
  <si>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</si>
  <si>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</si>
  <si>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</si>
  <si>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</si>
  <si>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</si>
  <si>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</si>
  <si>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</si>
  <si>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</si>
  <si>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</si>
  <si>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</si>
  <si>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</si>
  <si>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</si>
  <si>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</si>
  <si>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</si>
  <si>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</si>
  <si>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</si>
  <si>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</si>
  <si>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</si>
  <si>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</si>
  <si>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</si>
  <si>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</si>
  <si>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</si>
  <si>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</si>
  <si>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</si>
  <si>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</si>
  <si>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</si>
  <si>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</si>
  <si>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</si>
  <si>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</si>
  <si>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</si>
  <si>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</si>
  <si>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</si>
  <si>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</si>
  <si>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</si>
  <si>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</si>
  <si>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</si>
  <si>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</si>
  <si>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</si>
  <si>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</si>
  <si>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</si>
  <si>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</si>
  <si>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</si>
  <si>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</si>
  <si>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</si>
  <si>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</si>
  <si>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</si>
  <si>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</si>
  <si>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</si>
  <si>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</si>
  <si>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</si>
  <si>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</si>
  <si>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</si>
  <si>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</si>
  <si>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</si>
  <si>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</si>
  <si>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</si>
  <si>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</si>
  <si>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</si>
  <si>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</si>
  <si>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</si>
  <si>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</si>
  <si>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</si>
  <si>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</si>
  <si>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</si>
  <si>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</si>
  <si>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</si>
  <si>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</si>
  <si>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</si>
  <si>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</si>
  <si>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</si>
  <si>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</si>
  <si>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</si>
  <si>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</si>
  <si>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</si>
  <si>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</si>
  <si>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</si>
  <si>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</si>
  <si>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</si>
  <si>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</si>
  <si>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</si>
  <si>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</si>
  <si>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</si>
  <si>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</si>
  <si>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</si>
  <si>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</si>
  <si>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</si>
  <si>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</si>
  <si>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</si>
  <si>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</si>
  <si>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</si>
  <si>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</si>
  <si>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</si>
  <si>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</si>
  <si>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</si>
  <si>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</si>
  <si>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</si>
  <si>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</si>
  <si>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</si>
  <si>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</si>
  <si>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</si>
  <si>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</si>
  <si>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</si>
  <si>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</si>
  <si>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</si>
  <si>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</si>
  <si>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</si>
  <si>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</si>
  <si>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</si>
  <si>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</si>
  <si>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</si>
  <si>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</si>
  <si>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</si>
  <si>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</si>
  <si>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</si>
  <si>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</si>
  <si>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</si>
  <si>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</si>
  <si>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</si>
  <si>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</si>
  <si>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</si>
  <si>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</si>
  <si>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</si>
  <si>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</si>
  <si>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</si>
  <si>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</si>
  <si>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</si>
  <si>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</si>
  <si>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</si>
  <si>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</si>
  <si>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</si>
  <si>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</si>
  <si>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</si>
  <si>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</si>
  <si>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</si>
  <si>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</si>
  <si>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</si>
  <si>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</si>
  <si>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</si>
  <si>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</si>
  <si>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</si>
  <si>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</si>
  <si>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</si>
  <si>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</si>
  <si>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</si>
  <si>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</si>
  <si>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</si>
  <si>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</si>
  <si>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</si>
  <si>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</si>
  <si>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</si>
  <si>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</si>
  <si>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</si>
  <si>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</si>
  <si>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</si>
  <si>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</si>
  <si>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</si>
  <si>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</si>
  <si>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</si>
  <si>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</si>
  <si>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</si>
  <si>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</si>
  <si>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</si>
  <si>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</si>
  <si>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</si>
  <si>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</si>
  <si>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</si>
  <si>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</si>
  <si>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</si>
  <si>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</si>
  <si>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</si>
  <si>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</si>
  <si>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</si>
  <si>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</si>
  <si>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</si>
  <si>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</si>
  <si>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</si>
  <si>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</si>
  <si>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</si>
  <si>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</si>
  <si>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</si>
  <si>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</si>
  <si>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</si>
  <si>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</si>
  <si>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</si>
  <si>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</si>
  <si>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</si>
  <si>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</si>
  <si>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</si>
  <si>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</si>
  <si>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</si>
  <si>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</si>
  <si>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</si>
  <si>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</si>
  <si>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</si>
  <si>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</si>
  <si>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</si>
  <si>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</si>
  <si>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</si>
  <si>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</si>
  <si>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</si>
  <si>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</si>
  <si>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</si>
  <si>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</si>
  <si>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</si>
  <si>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</si>
  <si>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</si>
  <si>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</si>
  <si>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</si>
  <si>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</si>
  <si>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</si>
  <si>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</si>
  <si>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</si>
  <si>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</si>
  <si>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</si>
  <si>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</si>
  <si>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</si>
  <si>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</si>
  <si>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</si>
  <si>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</si>
  <si>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</si>
  <si>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</si>
  <si>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</si>
  <si>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</si>
  <si>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</si>
  <si>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</si>
  <si>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</si>
  <si>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</si>
  <si>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</si>
  <si>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</si>
  <si>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</si>
  <si>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</si>
  <si>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</si>
  <si>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</si>
  <si>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</si>
  <si>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</si>
  <si>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</si>
  <si>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</si>
  <si>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</si>
  <si>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</si>
  <si>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</si>
  <si>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</si>
  <si>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</si>
  <si>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</si>
  <si>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</si>
  <si>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</si>
  <si>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</si>
  <si>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</si>
  <si>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</si>
  <si>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</si>
  <si>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</si>
  <si>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</si>
  <si>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</si>
  <si>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</si>
  <si>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</si>
  <si>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</si>
  <si>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</si>
  <si>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</si>
  <si>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</si>
  <si>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</si>
  <si>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</si>
  <si>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</si>
  <si>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</si>
  <si>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</si>
  <si>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</si>
  <si>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</si>
  <si>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</si>
  <si>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</si>
  <si>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</si>
  <si>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</si>
  <si>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</si>
  <si>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</si>
  <si>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</si>
  <si>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</si>
  <si>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</si>
  <si>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</si>
  <si>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</si>
  <si>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</si>
  <si>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</si>
  <si>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</si>
  <si>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</si>
  <si>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</si>
  <si>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r>
      <rPr>
        <sz val="11"/>
        <rFont val="黑体"/>
        <charset val="134"/>
      </rPr>
      <t>附表</t>
    </r>
    <r>
      <rPr>
        <sz val="11"/>
        <rFont val="Times New Roman"/>
        <charset val="134"/>
      </rPr>
      <t>1-4</t>
    </r>
  </si>
  <si>
    <t>一般公共预算本级基本支出表</t>
  </si>
  <si>
    <r>
      <rPr>
        <b/>
        <sz val="11"/>
        <rFont val="方正书宋_GBK"/>
        <charset val="134"/>
      </rPr>
      <t>科目编码</t>
    </r>
  </si>
  <si>
    <r>
      <rPr>
        <b/>
        <sz val="11"/>
        <rFont val="方正书宋_GBK"/>
        <charset val="134"/>
      </rPr>
      <t>科目名称</t>
    </r>
  </si>
  <si>
    <r>
      <rPr>
        <b/>
        <sz val="11"/>
        <rFont val="方正书宋_GBK"/>
        <charset val="134"/>
      </rPr>
      <t>预算数</t>
    </r>
  </si>
  <si>
    <t>工资福利支出</t>
  </si>
  <si>
    <t>基本工资</t>
  </si>
  <si>
    <t>津贴补贴</t>
  </si>
  <si>
    <t>奖金</t>
  </si>
  <si>
    <t>绩效工资</t>
  </si>
  <si>
    <t>机关事业单位基本养老保险缴费</t>
  </si>
  <si>
    <t>城镇职工基本医疗保险缴费</t>
  </si>
  <si>
    <t>公务员医疗补助缴费</t>
  </si>
  <si>
    <t>其他社会保障缴费</t>
  </si>
  <si>
    <t>住房公积金</t>
  </si>
  <si>
    <t>其他工资福利支出</t>
  </si>
  <si>
    <t>商品和服务支出</t>
  </si>
  <si>
    <t>办公费</t>
  </si>
  <si>
    <t>水费</t>
  </si>
  <si>
    <t>电费</t>
  </si>
  <si>
    <t>邮电费</t>
  </si>
  <si>
    <t>取暖费</t>
  </si>
  <si>
    <t>租赁费</t>
  </si>
  <si>
    <t>公务接待费</t>
  </si>
  <si>
    <t>工会经费</t>
  </si>
  <si>
    <t>福利费</t>
  </si>
  <si>
    <t>公务用车运行维护费</t>
  </si>
  <si>
    <t>其他交通费用</t>
  </si>
  <si>
    <t>其他商品和服务支出</t>
  </si>
  <si>
    <t>对个人和家庭的补助</t>
  </si>
  <si>
    <t>离休费</t>
  </si>
  <si>
    <t>退休费</t>
  </si>
  <si>
    <t>生活补助</t>
  </si>
  <si>
    <t>医疗费补助</t>
  </si>
  <si>
    <t>奖励金</t>
  </si>
  <si>
    <r>
      <rPr>
        <sz val="11"/>
        <rFont val="黑体"/>
        <charset val="134"/>
      </rPr>
      <t>附表</t>
    </r>
    <r>
      <rPr>
        <sz val="11"/>
        <rFont val="Times New Roman"/>
        <charset val="134"/>
      </rPr>
      <t>1-5</t>
    </r>
  </si>
  <si>
    <t>一般公共预算税收返还、一般性和专项转移支付分地区
安排情况表</t>
  </si>
  <si>
    <r>
      <rPr>
        <sz val="9"/>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</si>
  <si>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</si>
  <si>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</si>
  <si>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</si>
  <si>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</si>
  <si>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</si>
  <si>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</si>
  <si>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</si>
  <si>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秦皇岛市海港区</t>
  </si>
  <si>
    <r>
      <rPr>
        <sz val="9"/>
        <rFont val="方正仿宋_GBK"/>
        <charset val="134"/>
      </rPr>
      <t>一般公共服务支出类合计</t>
    </r>
  </si>
  <si>
    <r>
      <rPr>
        <b/>
        <sz val="11"/>
        <rFont val="方正仿宋_GBK"/>
        <charset val="134"/>
      </rPr>
      <t>合计</t>
    </r>
  </si>
  <si>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</si>
  <si>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</si>
  <si>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</si>
  <si>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</si>
  <si>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</si>
  <si>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</si>
  <si>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color theme="1"/>
        <rFont val="黑体"/>
        <charset val="134"/>
      </rPr>
      <t>附表</t>
    </r>
    <r>
      <rPr>
        <sz val="11"/>
        <color theme="1"/>
        <rFont val="Times New Roman"/>
        <charset val="134"/>
      </rPr>
      <t>1-6</t>
    </r>
  </si>
  <si>
    <t>一般公共预算专项转移支付分项目安排情况表</t>
  </si>
  <si>
    <r>
      <rPr>
        <sz val="11"/>
        <color theme="1"/>
        <rFont val="方正仿宋_GBK"/>
        <charset val="134"/>
      </rPr>
      <t>单位：万元</t>
    </r>
  </si>
  <si>
    <t>项目名称</t>
  </si>
  <si>
    <r>
      <rPr>
        <b/>
        <sz val="12"/>
        <color rgb="FF000000"/>
        <rFont val="Times New Roman"/>
        <charset val="134"/>
      </rPr>
      <t xml:space="preserve">201  </t>
    </r>
    <r>
      <rPr>
        <b/>
        <sz val="12"/>
        <color rgb="FF000000"/>
        <rFont val="宋体"/>
        <charset val="134"/>
      </rPr>
      <t>一般公共服务支出</t>
    </r>
  </si>
  <si>
    <r>
      <rPr>
        <sz val="12"/>
        <color rgb="FF000000"/>
        <rFont val="宋体"/>
        <charset val="134"/>
      </rPr>
      <t>秦财行</t>
    </r>
    <r>
      <rPr>
        <sz val="12"/>
        <color rgb="FF000000"/>
        <rFont val="Times New Roman"/>
        <charset val="134"/>
      </rPr>
      <t>[2021]701</t>
    </r>
    <r>
      <rPr>
        <sz val="12"/>
        <color rgb="FF000000"/>
        <rFont val="宋体"/>
        <charset val="134"/>
      </rPr>
      <t>号关于提前下达</t>
    </r>
    <r>
      <rPr>
        <sz val="12"/>
        <color rgb="FF000000"/>
        <rFont val="Times New Roman"/>
        <charset val="134"/>
      </rPr>
      <t>2022</t>
    </r>
    <r>
      <rPr>
        <sz val="12"/>
        <color rgb="FF000000"/>
        <rFont val="宋体"/>
        <charset val="134"/>
      </rPr>
      <t>年省级妇女之家建设专项资金的通知</t>
    </r>
  </si>
  <si>
    <r>
      <rPr>
        <sz val="12"/>
        <color rgb="FF000000"/>
        <rFont val="宋体"/>
        <charset val="134"/>
      </rPr>
      <t>秦财行</t>
    </r>
    <r>
      <rPr>
        <sz val="12"/>
        <color rgb="FF000000"/>
        <rFont val="Times New Roman"/>
        <charset val="134"/>
      </rPr>
      <t>[2021]700</t>
    </r>
    <r>
      <rPr>
        <sz val="12"/>
        <color rgb="FF000000"/>
        <rFont val="宋体"/>
        <charset val="134"/>
      </rPr>
      <t>号河北省财政厅关于提前下达</t>
    </r>
    <r>
      <rPr>
        <sz val="12"/>
        <color rgb="FF000000"/>
        <rFont val="Times New Roman"/>
        <charset val="134"/>
      </rPr>
      <t>2022</t>
    </r>
    <r>
      <rPr>
        <sz val="12"/>
        <color rgb="FF000000"/>
        <rFont val="宋体"/>
        <charset val="134"/>
      </rPr>
      <t>年中央工商行政管理专项补助经费的通知</t>
    </r>
  </si>
  <si>
    <r>
      <rPr>
        <sz val="12"/>
        <color rgb="FF000000"/>
        <rFont val="宋体"/>
        <charset val="134"/>
      </rPr>
      <t>秦财行</t>
    </r>
    <r>
      <rPr>
        <sz val="12"/>
        <color rgb="FF000000"/>
        <rFont val="Times New Roman"/>
        <charset val="134"/>
      </rPr>
      <t>[2021]702</t>
    </r>
    <r>
      <rPr>
        <sz val="12"/>
        <color rgb="FF000000"/>
        <rFont val="宋体"/>
        <charset val="134"/>
      </rPr>
      <t>号河北省财政厅关于提前下达</t>
    </r>
    <r>
      <rPr>
        <sz val="12"/>
        <color rgb="FF000000"/>
        <rFont val="Times New Roman"/>
        <charset val="134"/>
      </rPr>
      <t>2022</t>
    </r>
    <r>
      <rPr>
        <sz val="12"/>
        <color rgb="FF000000"/>
        <rFont val="宋体"/>
        <charset val="134"/>
      </rPr>
      <t>年市场监管专项补助经费的通知</t>
    </r>
  </si>
  <si>
    <r>
      <rPr>
        <sz val="12"/>
        <color rgb="FF000000"/>
        <rFont val="宋体"/>
        <charset val="134"/>
      </rPr>
      <t>秦财预</t>
    </r>
    <r>
      <rPr>
        <sz val="12"/>
        <color rgb="FF000000"/>
        <rFont val="Times New Roman"/>
        <charset val="134"/>
      </rPr>
      <t>[2021]728</t>
    </r>
    <r>
      <rPr>
        <sz val="12"/>
        <color rgb="FF000000"/>
        <rFont val="宋体"/>
        <charset val="134"/>
      </rPr>
      <t>号关于提前下达</t>
    </r>
    <r>
      <rPr>
        <sz val="12"/>
        <color rgb="FF000000"/>
        <rFont val="Times New Roman"/>
        <charset val="134"/>
      </rPr>
      <t>2022</t>
    </r>
    <r>
      <rPr>
        <sz val="12"/>
        <color rgb="FF000000"/>
        <rFont val="宋体"/>
        <charset val="134"/>
      </rPr>
      <t>年省对市县农业转移人口市民化奖励资金的通知</t>
    </r>
  </si>
  <si>
    <r>
      <rPr>
        <b/>
        <sz val="12"/>
        <color rgb="FF000000"/>
        <rFont val="Times New Roman"/>
        <charset val="134"/>
      </rPr>
      <t xml:space="preserve">205  </t>
    </r>
    <r>
      <rPr>
        <b/>
        <sz val="12"/>
        <color rgb="FF000000"/>
        <rFont val="宋体"/>
        <charset val="134"/>
      </rPr>
      <t>教育支出</t>
    </r>
  </si>
  <si>
    <r>
      <rPr>
        <sz val="12"/>
        <color rgb="FF000000"/>
        <rFont val="宋体"/>
        <charset val="134"/>
      </rPr>
      <t>秦财教</t>
    </r>
    <r>
      <rPr>
        <sz val="12"/>
        <color rgb="FF000000"/>
        <rFont val="Times New Roman"/>
        <charset val="134"/>
      </rPr>
      <t>[2021]688</t>
    </r>
    <r>
      <rPr>
        <sz val="12"/>
        <color rgb="FF000000"/>
        <rFont val="宋体"/>
        <charset val="134"/>
      </rPr>
      <t>号关于提前下达</t>
    </r>
    <r>
      <rPr>
        <sz val="12"/>
        <color rgb="FF000000"/>
        <rFont val="Times New Roman"/>
        <charset val="134"/>
      </rPr>
      <t>2022</t>
    </r>
    <r>
      <rPr>
        <sz val="12"/>
        <color rgb="FF000000"/>
        <rFont val="宋体"/>
        <charset val="134"/>
      </rPr>
      <t>年支持学前教育发展省级补助资金预算的通知</t>
    </r>
  </si>
  <si>
    <r>
      <rPr>
        <sz val="12"/>
        <color rgb="FF000000"/>
        <rFont val="宋体"/>
        <charset val="134"/>
      </rPr>
      <t>秦财教</t>
    </r>
    <r>
      <rPr>
        <sz val="12"/>
        <color rgb="FF000000"/>
        <rFont val="Times New Roman"/>
        <charset val="134"/>
      </rPr>
      <t>[2021]574</t>
    </r>
    <r>
      <rPr>
        <sz val="12"/>
        <color rgb="FF000000"/>
        <rFont val="宋体"/>
        <charset val="134"/>
      </rPr>
      <t>号关于提前下达</t>
    </r>
    <r>
      <rPr>
        <sz val="12"/>
        <color rgb="FF000000"/>
        <rFont val="Times New Roman"/>
        <charset val="134"/>
      </rPr>
      <t>2022</t>
    </r>
    <r>
      <rPr>
        <sz val="12"/>
        <color rgb="FF000000"/>
        <rFont val="宋体"/>
        <charset val="134"/>
      </rPr>
      <t>年支持学前教育发展中央补助资金预算的通知</t>
    </r>
  </si>
  <si>
    <r>
      <rPr>
        <sz val="12"/>
        <color rgb="FF000000"/>
        <rFont val="宋体"/>
        <charset val="134"/>
      </rPr>
      <t>秦财教</t>
    </r>
    <r>
      <rPr>
        <sz val="12"/>
        <color rgb="FF000000"/>
        <rFont val="Times New Roman"/>
        <charset val="134"/>
      </rPr>
      <t>[2021]725</t>
    </r>
    <r>
      <rPr>
        <sz val="12"/>
        <color rgb="FF000000"/>
        <rFont val="宋体"/>
        <charset val="134"/>
      </rPr>
      <t>号关于提前下达</t>
    </r>
    <r>
      <rPr>
        <sz val="12"/>
        <color rgb="FF000000"/>
        <rFont val="Times New Roman"/>
        <charset val="134"/>
      </rPr>
      <t>2022</t>
    </r>
    <r>
      <rPr>
        <sz val="12"/>
        <color rgb="FF000000"/>
        <rFont val="宋体"/>
        <charset val="134"/>
      </rPr>
      <t>年普通高中省级市级补助资金预算的通知</t>
    </r>
  </si>
  <si>
    <r>
      <rPr>
        <sz val="12"/>
        <color rgb="FF000000"/>
        <rFont val="宋体"/>
        <charset val="134"/>
      </rPr>
      <t>秦财教</t>
    </r>
    <r>
      <rPr>
        <sz val="12"/>
        <color rgb="FF000000"/>
        <rFont val="Times New Roman"/>
        <charset val="134"/>
      </rPr>
      <t>[2021]712</t>
    </r>
    <r>
      <rPr>
        <sz val="12"/>
        <color rgb="FF000000"/>
        <rFont val="宋体"/>
        <charset val="134"/>
      </rPr>
      <t>号关于提前下达</t>
    </r>
    <r>
      <rPr>
        <sz val="12"/>
        <color rgb="FF000000"/>
        <rFont val="Times New Roman"/>
        <charset val="134"/>
      </rPr>
      <t>2022</t>
    </r>
    <r>
      <rPr>
        <sz val="12"/>
        <color rgb="FF000000"/>
        <rFont val="宋体"/>
        <charset val="134"/>
      </rPr>
      <t>年</t>
    </r>
    <r>
      <rPr>
        <sz val="12"/>
        <color rgb="FF000000"/>
        <rFont val="Times New Roman"/>
        <charset val="134"/>
      </rPr>
      <t>“</t>
    </r>
    <r>
      <rPr>
        <sz val="12"/>
        <color rgb="FF000000"/>
        <rFont val="宋体"/>
        <charset val="134"/>
      </rPr>
      <t>三区</t>
    </r>
    <r>
      <rPr>
        <sz val="12"/>
        <color rgb="FF000000"/>
        <rFont val="Times New Roman"/>
        <charset val="134"/>
      </rPr>
      <t>”</t>
    </r>
    <r>
      <rPr>
        <sz val="12"/>
        <color rgb="FF000000"/>
        <rFont val="宋体"/>
        <charset val="134"/>
      </rPr>
      <t>人才计划教师专项工作补助省级经费预算的通知</t>
    </r>
  </si>
  <si>
    <r>
      <rPr>
        <sz val="12"/>
        <color rgb="FF000000"/>
        <rFont val="宋体"/>
        <charset val="134"/>
      </rPr>
      <t>秦财教</t>
    </r>
    <r>
      <rPr>
        <sz val="12"/>
        <color rgb="FF000000"/>
        <rFont val="Times New Roman"/>
        <charset val="134"/>
      </rPr>
      <t>[2021]614</t>
    </r>
    <r>
      <rPr>
        <sz val="12"/>
        <color rgb="FF000000"/>
        <rFont val="宋体"/>
        <charset val="134"/>
      </rPr>
      <t>号关于提前下达</t>
    </r>
    <r>
      <rPr>
        <sz val="12"/>
        <color rgb="FF000000"/>
        <rFont val="Times New Roman"/>
        <charset val="134"/>
      </rPr>
      <t>2022</t>
    </r>
    <r>
      <rPr>
        <sz val="12"/>
        <color rgb="FF000000"/>
        <rFont val="宋体"/>
        <charset val="134"/>
      </rPr>
      <t>年</t>
    </r>
    <r>
      <rPr>
        <sz val="12"/>
        <color rgb="FF000000"/>
        <rFont val="Times New Roman"/>
        <charset val="134"/>
      </rPr>
      <t>“</t>
    </r>
    <r>
      <rPr>
        <sz val="12"/>
        <color rgb="FF000000"/>
        <rFont val="宋体"/>
        <charset val="134"/>
      </rPr>
      <t>三区</t>
    </r>
    <r>
      <rPr>
        <sz val="12"/>
        <color rgb="FF000000"/>
        <rFont val="Times New Roman"/>
        <charset val="134"/>
      </rPr>
      <t>”</t>
    </r>
    <r>
      <rPr>
        <sz val="12"/>
        <color rgb="FF000000"/>
        <rFont val="宋体"/>
        <charset val="134"/>
      </rPr>
      <t>人才计划教师专项工作补助中央经费预算的通知</t>
    </r>
  </si>
  <si>
    <r>
      <rPr>
        <sz val="12"/>
        <color rgb="FF000000"/>
        <rFont val="宋体"/>
        <charset val="134"/>
      </rPr>
      <t>秦财教</t>
    </r>
    <r>
      <rPr>
        <sz val="12"/>
        <color rgb="FF000000"/>
        <rFont val="Times New Roman"/>
        <charset val="134"/>
      </rPr>
      <t>[2021]710</t>
    </r>
    <r>
      <rPr>
        <sz val="12"/>
        <color rgb="FF000000"/>
        <rFont val="宋体"/>
        <charset val="134"/>
      </rPr>
      <t>号关于提前下达</t>
    </r>
    <r>
      <rPr>
        <sz val="12"/>
        <color rgb="FF000000"/>
        <rFont val="Times New Roman"/>
        <charset val="134"/>
      </rPr>
      <t>2022</t>
    </r>
    <r>
      <rPr>
        <sz val="12"/>
        <color rgb="FF000000"/>
        <rFont val="宋体"/>
        <charset val="134"/>
      </rPr>
      <t>年省级教师队伍建设专项资金</t>
    </r>
    <r>
      <rPr>
        <sz val="12"/>
        <color rgb="FF000000"/>
        <rFont val="Times New Roman"/>
        <charset val="134"/>
      </rPr>
      <t>[</t>
    </r>
    <r>
      <rPr>
        <sz val="12"/>
        <color rgb="FF000000"/>
        <rFont val="宋体"/>
        <charset val="134"/>
      </rPr>
      <t>原农村民办代课教师教龄补助</t>
    </r>
    <r>
      <rPr>
        <sz val="12"/>
        <color rgb="FF000000"/>
        <rFont val="Times New Roman"/>
        <charset val="134"/>
      </rPr>
      <t>]</t>
    </r>
    <r>
      <rPr>
        <sz val="12"/>
        <color rgb="FF000000"/>
        <rFont val="宋体"/>
        <charset val="134"/>
      </rPr>
      <t>的通知</t>
    </r>
  </si>
  <si>
    <r>
      <rPr>
        <sz val="12"/>
        <color rgb="FF000000"/>
        <rFont val="宋体"/>
        <charset val="134"/>
      </rPr>
      <t>秦财教</t>
    </r>
    <r>
      <rPr>
        <sz val="12"/>
        <color rgb="FF000000"/>
        <rFont val="Times New Roman"/>
        <charset val="134"/>
      </rPr>
      <t>[2021]578</t>
    </r>
    <r>
      <rPr>
        <sz val="12"/>
        <color rgb="FF000000"/>
        <rFont val="宋体"/>
        <charset val="134"/>
      </rPr>
      <t>号关于提前下达</t>
    </r>
    <r>
      <rPr>
        <sz val="12"/>
        <color rgb="FF000000"/>
        <rFont val="Times New Roman"/>
        <charset val="134"/>
      </rPr>
      <t>2022</t>
    </r>
    <r>
      <rPr>
        <sz val="12"/>
        <color rgb="FF000000"/>
        <rFont val="宋体"/>
        <charset val="134"/>
      </rPr>
      <t>年义务教育薄弱环节改善与能力提升中央补助资金预算的通知</t>
    </r>
  </si>
  <si>
    <r>
      <rPr>
        <sz val="12"/>
        <color rgb="FF000000"/>
        <rFont val="宋体"/>
        <charset val="134"/>
      </rPr>
      <t>秦财教</t>
    </r>
    <r>
      <rPr>
        <sz val="12"/>
        <color rgb="FF000000"/>
        <rFont val="Times New Roman"/>
        <charset val="134"/>
      </rPr>
      <t>[2021]720</t>
    </r>
    <r>
      <rPr>
        <sz val="12"/>
        <color rgb="FF000000"/>
        <rFont val="宋体"/>
        <charset val="134"/>
      </rPr>
      <t>号关于提前下达</t>
    </r>
    <r>
      <rPr>
        <sz val="12"/>
        <color rgb="FF000000"/>
        <rFont val="Times New Roman"/>
        <charset val="134"/>
      </rPr>
      <t>2022</t>
    </r>
    <r>
      <rPr>
        <sz val="12"/>
        <color rgb="FF000000"/>
        <rFont val="宋体"/>
        <charset val="134"/>
      </rPr>
      <t>年城乡义务教育省级补助资金的通知</t>
    </r>
  </si>
  <si>
    <r>
      <rPr>
        <sz val="12"/>
        <color rgb="FF000000"/>
        <rFont val="宋体"/>
        <charset val="134"/>
      </rPr>
      <t>秦财教</t>
    </r>
    <r>
      <rPr>
        <sz val="12"/>
        <color rgb="FF000000"/>
        <rFont val="Times New Roman"/>
        <charset val="134"/>
      </rPr>
      <t>[2021]608</t>
    </r>
    <r>
      <rPr>
        <sz val="12"/>
        <color rgb="FF000000"/>
        <rFont val="宋体"/>
        <charset val="134"/>
      </rPr>
      <t>号关于提前下达</t>
    </r>
    <r>
      <rPr>
        <sz val="12"/>
        <color rgb="FF000000"/>
        <rFont val="Times New Roman"/>
        <charset val="134"/>
      </rPr>
      <t>2022</t>
    </r>
    <r>
      <rPr>
        <sz val="12"/>
        <color rgb="FF000000"/>
        <rFont val="宋体"/>
        <charset val="134"/>
      </rPr>
      <t>年城乡义务教育中央补助经费预算</t>
    </r>
    <r>
      <rPr>
        <sz val="12"/>
        <color rgb="FF000000"/>
        <rFont val="Times New Roman"/>
        <charset val="134"/>
      </rPr>
      <t>[</t>
    </r>
    <r>
      <rPr>
        <sz val="12"/>
        <color rgb="FF000000"/>
        <rFont val="宋体"/>
        <charset val="134"/>
      </rPr>
      <t>直达资金</t>
    </r>
    <r>
      <rPr>
        <sz val="12"/>
        <color rgb="FF000000"/>
        <rFont val="Times New Roman"/>
        <charset val="134"/>
      </rPr>
      <t>]</t>
    </r>
    <r>
      <rPr>
        <sz val="12"/>
        <color rgb="FF000000"/>
        <rFont val="宋体"/>
        <charset val="134"/>
      </rPr>
      <t>的通知</t>
    </r>
  </si>
  <si>
    <r>
      <rPr>
        <sz val="12"/>
        <color rgb="FF000000"/>
        <rFont val="宋体"/>
        <charset val="134"/>
      </rPr>
      <t>秦财教</t>
    </r>
    <r>
      <rPr>
        <sz val="12"/>
        <color rgb="FF000000"/>
        <rFont val="Times New Roman"/>
        <charset val="134"/>
      </rPr>
      <t>[2021]737</t>
    </r>
    <r>
      <rPr>
        <sz val="12"/>
        <color rgb="FF000000"/>
        <rFont val="宋体"/>
        <charset val="134"/>
      </rPr>
      <t>号关于提前下达</t>
    </r>
    <r>
      <rPr>
        <sz val="12"/>
        <color rgb="FF000000"/>
        <rFont val="Times New Roman"/>
        <charset val="134"/>
      </rPr>
      <t>2022</t>
    </r>
    <r>
      <rPr>
        <sz val="12"/>
        <color rgb="FF000000"/>
        <rFont val="宋体"/>
        <charset val="134"/>
      </rPr>
      <t>年省级现代职业教育发展专项资金预算的通知</t>
    </r>
  </si>
  <si>
    <r>
      <rPr>
        <sz val="12"/>
        <color rgb="FF000000"/>
        <rFont val="宋体"/>
        <charset val="134"/>
      </rPr>
      <t>秦财教</t>
    </r>
    <r>
      <rPr>
        <sz val="12"/>
        <color rgb="FF000000"/>
        <rFont val="Times New Roman"/>
        <charset val="134"/>
      </rPr>
      <t>[2021]711</t>
    </r>
    <r>
      <rPr>
        <sz val="12"/>
        <color rgb="FF000000"/>
        <rFont val="宋体"/>
        <charset val="134"/>
      </rPr>
      <t>号关于提前下达</t>
    </r>
    <r>
      <rPr>
        <sz val="12"/>
        <color rgb="FF000000"/>
        <rFont val="Times New Roman"/>
        <charset val="134"/>
      </rPr>
      <t>2022</t>
    </r>
    <r>
      <rPr>
        <sz val="12"/>
        <color rgb="FF000000"/>
        <rFont val="宋体"/>
        <charset val="134"/>
      </rPr>
      <t>年特殊教育省级补助资金预算的通知</t>
    </r>
  </si>
  <si>
    <r>
      <rPr>
        <sz val="12"/>
        <color rgb="FF000000"/>
        <rFont val="宋体"/>
        <charset val="134"/>
      </rPr>
      <t>秦财教</t>
    </r>
    <r>
      <rPr>
        <sz val="12"/>
        <color rgb="FF000000"/>
        <rFont val="Times New Roman"/>
        <charset val="134"/>
      </rPr>
      <t>[2021]609</t>
    </r>
    <r>
      <rPr>
        <sz val="12"/>
        <color rgb="FF000000"/>
        <rFont val="宋体"/>
        <charset val="134"/>
      </rPr>
      <t>号关于提前下达</t>
    </r>
    <r>
      <rPr>
        <sz val="12"/>
        <color rgb="FF000000"/>
        <rFont val="Times New Roman"/>
        <charset val="134"/>
      </rPr>
      <t>2022</t>
    </r>
    <r>
      <rPr>
        <sz val="12"/>
        <color rgb="FF000000"/>
        <rFont val="宋体"/>
        <charset val="134"/>
      </rPr>
      <t>年特殊教育中央补助资金预算的通知</t>
    </r>
  </si>
  <si>
    <r>
      <rPr>
        <sz val="12"/>
        <color rgb="FF000000"/>
        <rFont val="宋体"/>
        <charset val="134"/>
      </rPr>
      <t>秦财教</t>
    </r>
    <r>
      <rPr>
        <sz val="12"/>
        <color rgb="FF000000"/>
        <rFont val="Times New Roman"/>
        <charset val="134"/>
      </rPr>
      <t>[2021]612</t>
    </r>
    <r>
      <rPr>
        <sz val="12"/>
        <color rgb="FF000000"/>
        <rFont val="宋体"/>
        <charset val="134"/>
      </rPr>
      <t>号关于提前下达</t>
    </r>
    <r>
      <rPr>
        <sz val="12"/>
        <color rgb="FF000000"/>
        <rFont val="Times New Roman"/>
        <charset val="134"/>
      </rPr>
      <t>2022</t>
    </r>
    <r>
      <rPr>
        <sz val="12"/>
        <color rgb="FF000000"/>
        <rFont val="宋体"/>
        <charset val="134"/>
      </rPr>
      <t>年学生资助中央补助经费预算的通知</t>
    </r>
  </si>
  <si>
    <r>
      <rPr>
        <b/>
        <sz val="12"/>
        <color rgb="FF000000"/>
        <rFont val="Times New Roman"/>
        <charset val="134"/>
      </rPr>
      <t xml:space="preserve">206  </t>
    </r>
    <r>
      <rPr>
        <b/>
        <sz val="12"/>
        <color rgb="FF000000"/>
        <rFont val="宋体"/>
        <charset val="134"/>
      </rPr>
      <t>科学技术支出</t>
    </r>
  </si>
  <si>
    <r>
      <rPr>
        <sz val="12"/>
        <color rgb="FF000000"/>
        <rFont val="宋体"/>
        <charset val="134"/>
      </rPr>
      <t>秦财教</t>
    </r>
    <r>
      <rPr>
        <sz val="12"/>
        <color rgb="FF000000"/>
        <rFont val="Times New Roman"/>
        <charset val="134"/>
      </rPr>
      <t>[2021]723</t>
    </r>
    <r>
      <rPr>
        <sz val="12"/>
        <color rgb="FF000000"/>
        <rFont val="宋体"/>
        <charset val="134"/>
      </rPr>
      <t>号提下下达</t>
    </r>
    <r>
      <rPr>
        <sz val="12"/>
        <color rgb="FF000000"/>
        <rFont val="Times New Roman"/>
        <charset val="134"/>
      </rPr>
      <t>2022</t>
    </r>
    <r>
      <rPr>
        <sz val="12"/>
        <color rgb="FF000000"/>
        <rFont val="宋体"/>
        <charset val="134"/>
      </rPr>
      <t>年省级支持市县科技创新和科学普及专项资金预算</t>
    </r>
    <r>
      <rPr>
        <sz val="12"/>
        <color rgb="FF000000"/>
        <rFont val="Times New Roman"/>
        <charset val="134"/>
      </rPr>
      <t>[</t>
    </r>
    <r>
      <rPr>
        <sz val="12"/>
        <color rgb="FF000000"/>
        <rFont val="宋体"/>
        <charset val="134"/>
      </rPr>
      <t>第二批</t>
    </r>
    <r>
      <rPr>
        <sz val="12"/>
        <color rgb="FF000000"/>
        <rFont val="Times New Roman"/>
        <charset val="134"/>
      </rPr>
      <t>]</t>
    </r>
    <r>
      <rPr>
        <sz val="12"/>
        <color rgb="FF000000"/>
        <rFont val="宋体"/>
        <charset val="134"/>
      </rPr>
      <t>的通知</t>
    </r>
  </si>
  <si>
    <r>
      <rPr>
        <b/>
        <sz val="12"/>
        <color rgb="FF000000"/>
        <rFont val="Times New Roman"/>
        <charset val="134"/>
      </rPr>
      <t xml:space="preserve">207  </t>
    </r>
    <r>
      <rPr>
        <b/>
        <sz val="12"/>
        <color rgb="FF000000"/>
        <rFont val="宋体"/>
        <charset val="134"/>
      </rPr>
      <t>文化旅游体育与传媒支出</t>
    </r>
  </si>
  <si>
    <r>
      <rPr>
        <sz val="12"/>
        <color rgb="FF000000"/>
        <rFont val="宋体"/>
        <charset val="134"/>
      </rPr>
      <t>秦财教</t>
    </r>
    <r>
      <rPr>
        <sz val="12"/>
        <color rgb="FF000000"/>
        <rFont val="Times New Roman"/>
        <charset val="134"/>
      </rPr>
      <t>[2021]679</t>
    </r>
    <r>
      <rPr>
        <sz val="12"/>
        <color rgb="FF000000"/>
        <rFont val="宋体"/>
        <charset val="134"/>
      </rPr>
      <t>号关于提前下达</t>
    </r>
    <r>
      <rPr>
        <sz val="12"/>
        <color rgb="FF000000"/>
        <rFont val="Times New Roman"/>
        <charset val="134"/>
      </rPr>
      <t>2022</t>
    </r>
    <r>
      <rPr>
        <sz val="12"/>
        <color rgb="FF000000"/>
        <rFont val="宋体"/>
        <charset val="134"/>
      </rPr>
      <t>年中央补助地方美术馆公共图书馆文化馆</t>
    </r>
    <r>
      <rPr>
        <sz val="12"/>
        <color rgb="FF000000"/>
        <rFont val="Times New Roman"/>
        <charset val="134"/>
      </rPr>
      <t>[</t>
    </r>
    <r>
      <rPr>
        <sz val="12"/>
        <color rgb="FF000000"/>
        <rFont val="宋体"/>
        <charset val="134"/>
      </rPr>
      <t>站</t>
    </r>
    <r>
      <rPr>
        <sz val="12"/>
        <color rgb="FF000000"/>
        <rFont val="Times New Roman"/>
        <charset val="134"/>
      </rPr>
      <t>]</t>
    </r>
    <r>
      <rPr>
        <sz val="12"/>
        <color rgb="FF000000"/>
        <rFont val="宋体"/>
        <charset val="134"/>
      </rPr>
      <t>免费开放补助资金的通知</t>
    </r>
  </si>
  <si>
    <r>
      <rPr>
        <sz val="12"/>
        <color rgb="FF000000"/>
        <rFont val="宋体"/>
        <charset val="134"/>
      </rPr>
      <t>秦财教</t>
    </r>
    <r>
      <rPr>
        <sz val="12"/>
        <color rgb="FF000000"/>
        <rFont val="Times New Roman"/>
        <charset val="134"/>
      </rPr>
      <t>[2021]678</t>
    </r>
    <r>
      <rPr>
        <sz val="12"/>
        <color rgb="FF000000"/>
        <rFont val="宋体"/>
        <charset val="134"/>
      </rPr>
      <t>号关于提前下达</t>
    </r>
    <r>
      <rPr>
        <sz val="12"/>
        <color rgb="FF000000"/>
        <rFont val="Times New Roman"/>
        <charset val="134"/>
      </rPr>
      <t>2022</t>
    </r>
    <r>
      <rPr>
        <sz val="12"/>
        <color rgb="FF000000"/>
        <rFont val="宋体"/>
        <charset val="134"/>
      </rPr>
      <t>年中央补助地方公共文化服务体系建设专专项资金的通知</t>
    </r>
  </si>
  <si>
    <r>
      <rPr>
        <sz val="12"/>
        <color rgb="FF000000"/>
        <rFont val="宋体"/>
        <charset val="134"/>
      </rPr>
      <t>秦财教</t>
    </r>
    <r>
      <rPr>
        <sz val="12"/>
        <color rgb="FF000000"/>
        <rFont val="Times New Roman"/>
        <charset val="134"/>
      </rPr>
      <t>[2021]708</t>
    </r>
    <r>
      <rPr>
        <sz val="12"/>
        <color rgb="FF000000"/>
        <rFont val="宋体"/>
        <charset val="134"/>
      </rPr>
      <t>号关于提前下达</t>
    </r>
    <r>
      <rPr>
        <sz val="12"/>
        <color rgb="FF000000"/>
        <rFont val="Times New Roman"/>
        <charset val="134"/>
      </rPr>
      <t>2022</t>
    </r>
    <r>
      <rPr>
        <sz val="12"/>
        <color rgb="FF000000"/>
        <rFont val="宋体"/>
        <charset val="134"/>
      </rPr>
      <t>年省级公共文化服务体系建设补助资金</t>
    </r>
    <r>
      <rPr>
        <sz val="12"/>
        <color rgb="FF000000"/>
        <rFont val="Times New Roman"/>
        <charset val="134"/>
      </rPr>
      <t>[</t>
    </r>
    <r>
      <rPr>
        <sz val="12"/>
        <color rgb="FF000000"/>
        <rFont val="宋体"/>
        <charset val="134"/>
      </rPr>
      <t>原乡镇电影放映员生活补助</t>
    </r>
    <r>
      <rPr>
        <sz val="12"/>
        <color rgb="FF000000"/>
        <rFont val="Times New Roman"/>
        <charset val="134"/>
      </rPr>
      <t>]</t>
    </r>
    <r>
      <rPr>
        <sz val="12"/>
        <color rgb="FF000000"/>
        <rFont val="宋体"/>
        <charset val="134"/>
      </rPr>
      <t>的通知</t>
    </r>
  </si>
  <si>
    <r>
      <rPr>
        <sz val="12"/>
        <color rgb="FF000000"/>
        <rFont val="宋体"/>
        <charset val="134"/>
      </rPr>
      <t>秦财教</t>
    </r>
    <r>
      <rPr>
        <sz val="12"/>
        <color rgb="FF000000"/>
        <rFont val="Times New Roman"/>
        <charset val="134"/>
      </rPr>
      <t>[2021]675</t>
    </r>
    <r>
      <rPr>
        <sz val="12"/>
        <color rgb="FF000000"/>
        <rFont val="宋体"/>
        <charset val="134"/>
      </rPr>
      <t>号关于提前下达</t>
    </r>
    <r>
      <rPr>
        <sz val="12"/>
        <color rgb="FF000000"/>
        <rFont val="Times New Roman"/>
        <charset val="134"/>
      </rPr>
      <t>2022</t>
    </r>
    <r>
      <rPr>
        <sz val="12"/>
        <color rgb="FF000000"/>
        <rFont val="宋体"/>
        <charset val="134"/>
      </rPr>
      <t>年省级非物质文化遗产保护专项资金的通知</t>
    </r>
  </si>
  <si>
    <r>
      <rPr>
        <sz val="12"/>
        <color rgb="FF000000"/>
        <rFont val="宋体"/>
        <charset val="134"/>
      </rPr>
      <t>秦财教</t>
    </r>
    <r>
      <rPr>
        <sz val="12"/>
        <color rgb="FF000000"/>
        <rFont val="Times New Roman"/>
        <charset val="134"/>
      </rPr>
      <t>[2021]682</t>
    </r>
    <r>
      <rPr>
        <sz val="12"/>
        <color rgb="FF000000"/>
        <rFont val="宋体"/>
        <charset val="134"/>
      </rPr>
      <t>号关于提前下达</t>
    </r>
    <r>
      <rPr>
        <sz val="12"/>
        <color rgb="FF000000"/>
        <rFont val="Times New Roman"/>
        <charset val="134"/>
      </rPr>
      <t>2022</t>
    </r>
    <r>
      <rPr>
        <sz val="12"/>
        <color rgb="FF000000"/>
        <rFont val="宋体"/>
        <charset val="134"/>
      </rPr>
      <t>年省级三馆一站免费开放专项资金的通知</t>
    </r>
  </si>
  <si>
    <r>
      <rPr>
        <b/>
        <sz val="12"/>
        <color rgb="FF000000"/>
        <rFont val="Times New Roman"/>
        <charset val="134"/>
      </rPr>
      <t xml:space="preserve">208  </t>
    </r>
    <r>
      <rPr>
        <b/>
        <sz val="12"/>
        <color rgb="FF000000"/>
        <rFont val="宋体"/>
        <charset val="134"/>
      </rPr>
      <t>社会保障和就业支出</t>
    </r>
  </si>
  <si>
    <r>
      <rPr>
        <sz val="12"/>
        <color rgb="FF000000"/>
        <rFont val="宋体"/>
        <charset val="134"/>
      </rPr>
      <t>秦财社</t>
    </r>
    <r>
      <rPr>
        <sz val="12"/>
        <color rgb="FF000000"/>
        <rFont val="Times New Roman"/>
        <charset val="134"/>
      </rPr>
      <t>[2021]724</t>
    </r>
    <r>
      <rPr>
        <sz val="12"/>
        <color rgb="FF000000"/>
        <rFont val="宋体"/>
        <charset val="134"/>
      </rPr>
      <t>号提前下达</t>
    </r>
    <r>
      <rPr>
        <sz val="12"/>
        <color rgb="FF000000"/>
        <rFont val="Times New Roman"/>
        <charset val="134"/>
      </rPr>
      <t>2022</t>
    </r>
    <r>
      <rPr>
        <sz val="12"/>
        <color rgb="FF000000"/>
        <rFont val="宋体"/>
        <charset val="134"/>
      </rPr>
      <t>年省级城乡居民养老、就业公共服务村级代办员补助资金</t>
    </r>
  </si>
  <si>
    <r>
      <rPr>
        <sz val="12"/>
        <color rgb="FF000000"/>
        <rFont val="宋体"/>
        <charset val="134"/>
      </rPr>
      <t>秦财社</t>
    </r>
    <r>
      <rPr>
        <sz val="12"/>
        <color rgb="FF000000"/>
        <rFont val="Times New Roman"/>
        <charset val="134"/>
      </rPr>
      <t>[2021]623</t>
    </r>
    <r>
      <rPr>
        <sz val="12"/>
        <color rgb="FF000000"/>
        <rFont val="宋体"/>
        <charset val="134"/>
      </rPr>
      <t>号提前下达</t>
    </r>
    <r>
      <rPr>
        <sz val="12"/>
        <color rgb="FF000000"/>
        <rFont val="Times New Roman"/>
        <charset val="134"/>
      </rPr>
      <t>2022</t>
    </r>
    <r>
      <rPr>
        <sz val="12"/>
        <color rgb="FF000000"/>
        <rFont val="宋体"/>
        <charset val="134"/>
      </rPr>
      <t>年中央财政残疾人事业发展补助资金预算</t>
    </r>
  </si>
  <si>
    <r>
      <rPr>
        <sz val="12"/>
        <color rgb="FF000000"/>
        <rFont val="宋体"/>
        <charset val="134"/>
      </rPr>
      <t>秦财社</t>
    </r>
    <r>
      <rPr>
        <sz val="12"/>
        <color rgb="FF000000"/>
        <rFont val="Times New Roman"/>
        <charset val="134"/>
      </rPr>
      <t>[2021]704</t>
    </r>
    <r>
      <rPr>
        <sz val="12"/>
        <color rgb="FF000000"/>
        <rFont val="宋体"/>
        <charset val="134"/>
      </rPr>
      <t>号提前下达</t>
    </r>
    <r>
      <rPr>
        <sz val="12"/>
        <color rgb="FF000000"/>
        <rFont val="Times New Roman"/>
        <charset val="134"/>
      </rPr>
      <t>2022</t>
    </r>
    <r>
      <rPr>
        <sz val="12"/>
        <color rgb="FF000000"/>
        <rFont val="宋体"/>
        <charset val="134"/>
      </rPr>
      <t>年省级残疾人事业发展补助资金</t>
    </r>
  </si>
  <si>
    <r>
      <rPr>
        <sz val="12"/>
        <color rgb="FF000000"/>
        <rFont val="宋体"/>
        <charset val="134"/>
      </rPr>
      <t>秦财社</t>
    </r>
    <r>
      <rPr>
        <sz val="12"/>
        <color rgb="FF000000"/>
        <rFont val="Times New Roman"/>
        <charset val="134"/>
      </rPr>
      <t>[2021]670</t>
    </r>
    <r>
      <rPr>
        <sz val="12"/>
        <color rgb="FF000000"/>
        <rFont val="宋体"/>
        <charset val="134"/>
      </rPr>
      <t>号提前下达</t>
    </r>
    <r>
      <rPr>
        <sz val="12"/>
        <color rgb="FF000000"/>
        <rFont val="Times New Roman"/>
        <charset val="134"/>
      </rPr>
      <t>2022</t>
    </r>
    <r>
      <rPr>
        <sz val="12"/>
        <color rgb="FF000000"/>
        <rFont val="宋体"/>
        <charset val="134"/>
      </rPr>
      <t>年省级财政养老服务体系建设经费预算</t>
    </r>
  </si>
  <si>
    <r>
      <rPr>
        <sz val="12"/>
        <color rgb="FF000000"/>
        <rFont val="宋体"/>
        <charset val="134"/>
      </rPr>
      <t>秦财社</t>
    </r>
    <r>
      <rPr>
        <sz val="12"/>
        <color rgb="FF000000"/>
        <rFont val="Times New Roman"/>
        <charset val="134"/>
      </rPr>
      <t>[2021]694</t>
    </r>
    <r>
      <rPr>
        <sz val="12"/>
        <color rgb="FF000000"/>
        <rFont val="宋体"/>
        <charset val="134"/>
      </rPr>
      <t>号提前下达</t>
    </r>
    <r>
      <rPr>
        <sz val="12"/>
        <color rgb="FF000000"/>
        <rFont val="Times New Roman"/>
        <charset val="134"/>
      </rPr>
      <t>2022</t>
    </r>
    <r>
      <rPr>
        <sz val="12"/>
        <color rgb="FF000000"/>
        <rFont val="宋体"/>
        <charset val="134"/>
      </rPr>
      <t>年省级财政困难群众基本生活补助资金</t>
    </r>
  </si>
  <si>
    <r>
      <rPr>
        <sz val="12"/>
        <color rgb="FF000000"/>
        <rFont val="宋体"/>
        <charset val="134"/>
      </rPr>
      <t>秦财社</t>
    </r>
    <r>
      <rPr>
        <sz val="12"/>
        <color rgb="FF000000"/>
        <rFont val="Times New Roman"/>
        <charset val="134"/>
      </rPr>
      <t>[2021]602</t>
    </r>
    <r>
      <rPr>
        <sz val="12"/>
        <color rgb="FF000000"/>
        <rFont val="宋体"/>
        <charset val="134"/>
      </rPr>
      <t>号关于提前下达</t>
    </r>
    <r>
      <rPr>
        <sz val="12"/>
        <color rgb="FF000000"/>
        <rFont val="Times New Roman"/>
        <charset val="134"/>
      </rPr>
      <t>2022</t>
    </r>
    <r>
      <rPr>
        <sz val="12"/>
        <color rgb="FF000000"/>
        <rFont val="宋体"/>
        <charset val="134"/>
      </rPr>
      <t>年中央财政困难群众救助补助预算指标的通知</t>
    </r>
  </si>
  <si>
    <r>
      <rPr>
        <sz val="12"/>
        <color rgb="FF000000"/>
        <rFont val="宋体"/>
        <charset val="134"/>
      </rPr>
      <t>秦财社</t>
    </r>
    <r>
      <rPr>
        <sz val="12"/>
        <color rgb="FF000000"/>
        <rFont val="Times New Roman"/>
        <charset val="134"/>
      </rPr>
      <t>[2021]691</t>
    </r>
    <r>
      <rPr>
        <sz val="12"/>
        <color rgb="FF000000"/>
        <rFont val="宋体"/>
        <charset val="134"/>
      </rPr>
      <t>号提前下达</t>
    </r>
    <r>
      <rPr>
        <sz val="12"/>
        <color rgb="FF000000"/>
        <rFont val="Times New Roman"/>
        <charset val="134"/>
      </rPr>
      <t>2022</t>
    </r>
    <r>
      <rPr>
        <sz val="12"/>
        <color rgb="FF000000"/>
        <rFont val="宋体"/>
        <charset val="134"/>
      </rPr>
      <t>年中央就业补助资金预算</t>
    </r>
  </si>
  <si>
    <r>
      <rPr>
        <sz val="12"/>
        <color rgb="FF000000"/>
        <rFont val="宋体"/>
        <charset val="134"/>
      </rPr>
      <t>秦财社</t>
    </r>
    <r>
      <rPr>
        <sz val="12"/>
        <color rgb="FF000000"/>
        <rFont val="Times New Roman"/>
        <charset val="134"/>
      </rPr>
      <t>[2021]689</t>
    </r>
    <r>
      <rPr>
        <sz val="12"/>
        <color rgb="FF000000"/>
        <rFont val="宋体"/>
        <charset val="134"/>
      </rPr>
      <t>号提前下达</t>
    </r>
    <r>
      <rPr>
        <sz val="12"/>
        <color rgb="FF000000"/>
        <rFont val="Times New Roman"/>
        <charset val="134"/>
      </rPr>
      <t>2022</t>
    </r>
    <r>
      <rPr>
        <sz val="12"/>
        <color rgb="FF000000"/>
        <rFont val="宋体"/>
        <charset val="134"/>
      </rPr>
      <t>年省级城乡居民养老保险补助资金预算指标</t>
    </r>
  </si>
  <si>
    <r>
      <rPr>
        <sz val="12"/>
        <color rgb="FF000000"/>
        <rFont val="宋体"/>
        <charset val="134"/>
      </rPr>
      <t>秦财社</t>
    </r>
    <r>
      <rPr>
        <sz val="12"/>
        <color rgb="FF000000"/>
        <rFont val="Times New Roman"/>
        <charset val="134"/>
      </rPr>
      <t>[2021]556</t>
    </r>
    <r>
      <rPr>
        <sz val="12"/>
        <color rgb="FF000000"/>
        <rFont val="宋体"/>
        <charset val="134"/>
      </rPr>
      <t>号关于提前下达</t>
    </r>
    <r>
      <rPr>
        <sz val="12"/>
        <color rgb="FF000000"/>
        <rFont val="Times New Roman"/>
        <charset val="134"/>
      </rPr>
      <t>2022</t>
    </r>
    <r>
      <rPr>
        <sz val="12"/>
        <color rgb="FF000000"/>
        <rFont val="宋体"/>
        <charset val="134"/>
      </rPr>
      <t>年城乡居民基本养老保险中央财政补助资金预算指标的通知</t>
    </r>
  </si>
  <si>
    <r>
      <rPr>
        <b/>
        <sz val="12"/>
        <color rgb="FF000000"/>
        <rFont val="Times New Roman"/>
        <charset val="134"/>
      </rPr>
      <t xml:space="preserve">210  </t>
    </r>
    <r>
      <rPr>
        <b/>
        <sz val="12"/>
        <color rgb="FF000000"/>
        <rFont val="宋体"/>
        <charset val="134"/>
      </rPr>
      <t>卫生健康支出</t>
    </r>
  </si>
  <si>
    <r>
      <rPr>
        <sz val="12"/>
        <color rgb="FF000000"/>
        <rFont val="宋体"/>
        <charset val="134"/>
      </rPr>
      <t>秦财社</t>
    </r>
    <r>
      <rPr>
        <sz val="12"/>
        <color rgb="FF000000"/>
        <rFont val="Times New Roman"/>
        <charset val="134"/>
      </rPr>
      <t>[2021]660</t>
    </r>
    <r>
      <rPr>
        <sz val="12"/>
        <color rgb="FF000000"/>
        <rFont val="宋体"/>
        <charset val="134"/>
      </rPr>
      <t>号提前下达中央</t>
    </r>
    <r>
      <rPr>
        <sz val="12"/>
        <color rgb="FF000000"/>
        <rFont val="Times New Roman"/>
        <charset val="134"/>
      </rPr>
      <t>2022</t>
    </r>
    <r>
      <rPr>
        <sz val="12"/>
        <color rgb="FF000000"/>
        <rFont val="宋体"/>
        <charset val="134"/>
      </rPr>
      <t>年医疗服务与保障能力提升</t>
    </r>
    <r>
      <rPr>
        <sz val="12"/>
        <color rgb="FF000000"/>
        <rFont val="Times New Roman"/>
        <charset val="134"/>
      </rPr>
      <t>[</t>
    </r>
    <r>
      <rPr>
        <sz val="12"/>
        <color rgb="FF000000"/>
        <rFont val="宋体"/>
        <charset val="134"/>
      </rPr>
      <t>公立医院综合改革</t>
    </r>
    <r>
      <rPr>
        <sz val="12"/>
        <color rgb="FF000000"/>
        <rFont val="Times New Roman"/>
        <charset val="134"/>
      </rPr>
      <t>]</t>
    </r>
    <r>
      <rPr>
        <sz val="12"/>
        <color rgb="FF000000"/>
        <rFont val="宋体"/>
        <charset val="134"/>
      </rPr>
      <t>补助资金</t>
    </r>
  </si>
  <si>
    <r>
      <rPr>
        <sz val="12"/>
        <color rgb="FF000000"/>
        <rFont val="宋体"/>
        <charset val="134"/>
      </rPr>
      <t>秦财社</t>
    </r>
    <r>
      <rPr>
        <sz val="12"/>
        <color rgb="FF000000"/>
        <rFont val="Times New Roman"/>
        <charset val="134"/>
      </rPr>
      <t>[2021]659</t>
    </r>
    <r>
      <rPr>
        <sz val="12"/>
        <color rgb="FF000000"/>
        <rFont val="宋体"/>
        <charset val="134"/>
      </rPr>
      <t>号提前下达</t>
    </r>
    <r>
      <rPr>
        <sz val="12"/>
        <color rgb="FF000000"/>
        <rFont val="Times New Roman"/>
        <charset val="134"/>
      </rPr>
      <t>2022</t>
    </r>
    <r>
      <rPr>
        <sz val="12"/>
        <color rgb="FF000000"/>
        <rFont val="宋体"/>
        <charset val="134"/>
      </rPr>
      <t>年中央基本药物制度补助资金</t>
    </r>
  </si>
  <si>
    <r>
      <rPr>
        <sz val="12"/>
        <color rgb="FF000000"/>
        <rFont val="宋体"/>
        <charset val="134"/>
      </rPr>
      <t>秦财社</t>
    </r>
    <r>
      <rPr>
        <sz val="12"/>
        <color rgb="FF000000"/>
        <rFont val="Times New Roman"/>
        <charset val="134"/>
      </rPr>
      <t>[2021]657</t>
    </r>
    <r>
      <rPr>
        <sz val="12"/>
        <color rgb="FF000000"/>
        <rFont val="宋体"/>
        <charset val="134"/>
      </rPr>
      <t>号提前下达</t>
    </r>
    <r>
      <rPr>
        <sz val="12"/>
        <color rgb="FF000000"/>
        <rFont val="Times New Roman"/>
        <charset val="134"/>
      </rPr>
      <t>2022</t>
    </r>
    <r>
      <rPr>
        <sz val="12"/>
        <color rgb="FF000000"/>
        <rFont val="宋体"/>
        <charset val="134"/>
      </rPr>
      <t>年中央基本公共卫生服务补助资金</t>
    </r>
  </si>
  <si>
    <r>
      <rPr>
        <sz val="12"/>
        <color rgb="FF000000"/>
        <rFont val="宋体"/>
        <charset val="134"/>
      </rPr>
      <t>秦财社</t>
    </r>
    <r>
      <rPr>
        <sz val="12"/>
        <color rgb="FF000000"/>
        <rFont val="Times New Roman"/>
        <charset val="134"/>
      </rPr>
      <t>[2021]658</t>
    </r>
    <r>
      <rPr>
        <sz val="12"/>
        <color rgb="FF000000"/>
        <rFont val="宋体"/>
        <charset val="134"/>
      </rPr>
      <t>号提前下达</t>
    </r>
    <r>
      <rPr>
        <sz val="12"/>
        <color rgb="FF000000"/>
        <rFont val="Times New Roman"/>
        <charset val="134"/>
      </rPr>
      <t>2022</t>
    </r>
    <r>
      <rPr>
        <sz val="12"/>
        <color rgb="FF000000"/>
        <rFont val="宋体"/>
        <charset val="134"/>
      </rPr>
      <t>年中央重大传染病防控经费预算</t>
    </r>
  </si>
  <si>
    <r>
      <rPr>
        <sz val="12"/>
        <color rgb="FF000000"/>
        <rFont val="宋体"/>
        <charset val="134"/>
      </rPr>
      <t>秦财社</t>
    </r>
    <r>
      <rPr>
        <sz val="12"/>
        <color rgb="FF000000"/>
        <rFont val="Times New Roman"/>
        <charset val="134"/>
      </rPr>
      <t>[2021]692</t>
    </r>
    <r>
      <rPr>
        <sz val="12"/>
        <color rgb="FF000000"/>
        <rFont val="宋体"/>
        <charset val="134"/>
      </rPr>
      <t>号提前下达</t>
    </r>
    <r>
      <rPr>
        <sz val="12"/>
        <color rgb="FF000000"/>
        <rFont val="Times New Roman"/>
        <charset val="134"/>
      </rPr>
      <t>2022</t>
    </r>
    <r>
      <rPr>
        <sz val="12"/>
        <color rgb="FF000000"/>
        <rFont val="宋体"/>
        <charset val="134"/>
      </rPr>
      <t>年省级公共卫生服务补助资金预算指标</t>
    </r>
  </si>
  <si>
    <r>
      <rPr>
        <sz val="12"/>
        <color rgb="FF000000"/>
        <rFont val="宋体"/>
        <charset val="134"/>
      </rPr>
      <t>秦财社</t>
    </r>
    <r>
      <rPr>
        <sz val="12"/>
        <color rgb="FF000000"/>
        <rFont val="Times New Roman"/>
        <charset val="134"/>
      </rPr>
      <t>[2021]577</t>
    </r>
    <r>
      <rPr>
        <sz val="12"/>
        <color rgb="FF000000"/>
        <rFont val="宋体"/>
        <charset val="134"/>
      </rPr>
      <t>号提前下达</t>
    </r>
    <r>
      <rPr>
        <sz val="12"/>
        <color rgb="FF000000"/>
        <rFont val="Times New Roman"/>
        <charset val="134"/>
      </rPr>
      <t>2022</t>
    </r>
    <r>
      <rPr>
        <sz val="12"/>
        <color rgb="FF000000"/>
        <rFont val="宋体"/>
        <charset val="134"/>
      </rPr>
      <t>年中央医疗服务与保障能力提升补助资金</t>
    </r>
    <r>
      <rPr>
        <sz val="12"/>
        <color rgb="FF000000"/>
        <rFont val="Times New Roman"/>
        <charset val="134"/>
      </rPr>
      <t>[</t>
    </r>
    <r>
      <rPr>
        <sz val="12"/>
        <color rgb="FF000000"/>
        <rFont val="宋体"/>
        <charset val="134"/>
      </rPr>
      <t>中医药事业传承与发展</t>
    </r>
    <r>
      <rPr>
        <sz val="12"/>
        <color rgb="FF000000"/>
        <rFont val="Times New Roman"/>
        <charset val="134"/>
      </rPr>
      <t>]</t>
    </r>
    <r>
      <rPr>
        <sz val="12"/>
        <color rgb="FF000000"/>
        <rFont val="宋体"/>
        <charset val="134"/>
      </rPr>
      <t>预算</t>
    </r>
  </si>
  <si>
    <r>
      <rPr>
        <sz val="12"/>
        <color rgb="FF000000"/>
        <rFont val="宋体"/>
        <charset val="134"/>
      </rPr>
      <t>秦财社</t>
    </r>
    <r>
      <rPr>
        <sz val="12"/>
        <color rgb="FF000000"/>
        <rFont val="Times New Roman"/>
        <charset val="134"/>
      </rPr>
      <t>[2021]667</t>
    </r>
    <r>
      <rPr>
        <sz val="12"/>
        <color rgb="FF000000"/>
        <rFont val="宋体"/>
        <charset val="134"/>
      </rPr>
      <t>号提前下达</t>
    </r>
    <r>
      <rPr>
        <sz val="12"/>
        <color rgb="FF000000"/>
        <rFont val="Times New Roman"/>
        <charset val="134"/>
      </rPr>
      <t>2022</t>
    </r>
    <r>
      <rPr>
        <sz val="12"/>
        <color rgb="FF000000"/>
        <rFont val="宋体"/>
        <charset val="134"/>
      </rPr>
      <t>年省级计划生育服务补助资金预算指标</t>
    </r>
  </si>
  <si>
    <r>
      <rPr>
        <sz val="12"/>
        <color rgb="FF000000"/>
        <rFont val="宋体"/>
        <charset val="134"/>
      </rPr>
      <t>秦财社</t>
    </r>
    <r>
      <rPr>
        <sz val="12"/>
        <color rgb="FF000000"/>
        <rFont val="Times New Roman"/>
        <charset val="134"/>
      </rPr>
      <t>[2021]656</t>
    </r>
    <r>
      <rPr>
        <sz val="12"/>
        <color rgb="FF000000"/>
        <rFont val="宋体"/>
        <charset val="134"/>
      </rPr>
      <t>号提前下达</t>
    </r>
    <r>
      <rPr>
        <sz val="12"/>
        <color rgb="FF000000"/>
        <rFont val="Times New Roman"/>
        <charset val="134"/>
      </rPr>
      <t>2022</t>
    </r>
    <r>
      <rPr>
        <sz val="12"/>
        <color rgb="FF000000"/>
        <rFont val="宋体"/>
        <charset val="134"/>
      </rPr>
      <t>年中央计划生育转移支付资金预算指标</t>
    </r>
  </si>
  <si>
    <r>
      <rPr>
        <sz val="12"/>
        <color rgb="FF000000"/>
        <rFont val="宋体"/>
        <charset val="134"/>
      </rPr>
      <t>秦财社</t>
    </r>
    <r>
      <rPr>
        <sz val="12"/>
        <color rgb="FF000000"/>
        <rFont val="Times New Roman"/>
        <charset val="134"/>
      </rPr>
      <t>[2021]654</t>
    </r>
    <r>
      <rPr>
        <sz val="12"/>
        <color rgb="FF000000"/>
        <rFont val="宋体"/>
        <charset val="134"/>
      </rPr>
      <t>号提前下达</t>
    </r>
    <r>
      <rPr>
        <sz val="12"/>
        <color rgb="FF000000"/>
        <rFont val="Times New Roman"/>
        <charset val="134"/>
      </rPr>
      <t>2022</t>
    </r>
    <r>
      <rPr>
        <sz val="12"/>
        <color rgb="FF000000"/>
        <rFont val="宋体"/>
        <charset val="134"/>
      </rPr>
      <t>年中央财政医疗服务与保障能力提升资金</t>
    </r>
  </si>
  <si>
    <r>
      <rPr>
        <b/>
        <sz val="12"/>
        <color rgb="FF000000"/>
        <rFont val="Times New Roman"/>
        <charset val="134"/>
      </rPr>
      <t xml:space="preserve">211  </t>
    </r>
    <r>
      <rPr>
        <b/>
        <sz val="12"/>
        <color rgb="FF000000"/>
        <rFont val="宋体"/>
        <charset val="134"/>
      </rPr>
      <t>节能环保支出</t>
    </r>
  </si>
  <si>
    <r>
      <rPr>
        <sz val="12"/>
        <color rgb="FF000000"/>
        <rFont val="宋体"/>
        <charset val="134"/>
      </rPr>
      <t>秦财建</t>
    </r>
    <r>
      <rPr>
        <sz val="12"/>
        <color rgb="FF000000"/>
        <rFont val="Times New Roman"/>
        <charset val="134"/>
      </rPr>
      <t>[2021]605</t>
    </r>
    <r>
      <rPr>
        <sz val="12"/>
        <color rgb="FF000000"/>
        <rFont val="宋体"/>
        <charset val="134"/>
      </rPr>
      <t>号关于提前下达</t>
    </r>
    <r>
      <rPr>
        <sz val="12"/>
        <color rgb="FF000000"/>
        <rFont val="Times New Roman"/>
        <charset val="134"/>
      </rPr>
      <t>2022</t>
    </r>
    <r>
      <rPr>
        <sz val="12"/>
        <color rgb="FF000000"/>
        <rFont val="宋体"/>
        <charset val="134"/>
      </rPr>
      <t>年中央大气污染防治资金（用于</t>
    </r>
    <r>
      <rPr>
        <sz val="12"/>
        <color rgb="FF000000"/>
        <rFont val="Times New Roman"/>
        <charset val="134"/>
      </rPr>
      <t>2021</t>
    </r>
    <r>
      <rPr>
        <sz val="12"/>
        <color rgb="FF000000"/>
        <rFont val="宋体"/>
        <charset val="134"/>
      </rPr>
      <t>年农村地区清洁取暖任务运行补助）预算的通知</t>
    </r>
  </si>
  <si>
    <r>
      <rPr>
        <b/>
        <sz val="12"/>
        <color rgb="FF000000"/>
        <rFont val="Times New Roman"/>
        <charset val="134"/>
      </rPr>
      <t xml:space="preserve">213  </t>
    </r>
    <r>
      <rPr>
        <b/>
        <sz val="12"/>
        <color rgb="FF000000"/>
        <rFont val="宋体"/>
        <charset val="134"/>
      </rPr>
      <t>农林水支出</t>
    </r>
  </si>
  <si>
    <r>
      <rPr>
        <sz val="12"/>
        <color rgb="FF000000"/>
        <rFont val="宋体"/>
        <charset val="134"/>
      </rPr>
      <t>秦财农</t>
    </r>
    <r>
      <rPr>
        <sz val="12"/>
        <color rgb="FF000000"/>
        <rFont val="Times New Roman"/>
        <charset val="134"/>
      </rPr>
      <t>[2021]733</t>
    </r>
    <r>
      <rPr>
        <sz val="12"/>
        <color rgb="FF000000"/>
        <rFont val="宋体"/>
        <charset val="134"/>
      </rPr>
      <t>号关于提前下达</t>
    </r>
    <r>
      <rPr>
        <sz val="12"/>
        <color rgb="FF000000"/>
        <rFont val="Times New Roman"/>
        <charset val="134"/>
      </rPr>
      <t>2022</t>
    </r>
    <r>
      <rPr>
        <sz val="12"/>
        <color rgb="FF000000"/>
        <rFont val="宋体"/>
        <charset val="134"/>
      </rPr>
      <t>年省级农产品质量安全及疫病防治资金的通知</t>
    </r>
  </si>
  <si>
    <r>
      <rPr>
        <sz val="12"/>
        <color rgb="FF000000"/>
        <rFont val="宋体"/>
        <charset val="134"/>
      </rPr>
      <t>秦财农</t>
    </r>
    <r>
      <rPr>
        <sz val="12"/>
        <color rgb="FF000000"/>
        <rFont val="Times New Roman"/>
        <charset val="134"/>
      </rPr>
      <t>[2021]591</t>
    </r>
    <r>
      <rPr>
        <sz val="12"/>
        <color rgb="FF000000"/>
        <rFont val="宋体"/>
        <charset val="134"/>
      </rPr>
      <t>号关于提前下达</t>
    </r>
    <r>
      <rPr>
        <sz val="12"/>
        <color rgb="FF000000"/>
        <rFont val="Times New Roman"/>
        <charset val="134"/>
      </rPr>
      <t>2022</t>
    </r>
    <r>
      <rPr>
        <sz val="12"/>
        <color rgb="FF000000"/>
        <rFont val="宋体"/>
        <charset val="134"/>
      </rPr>
      <t>年中央动物防疫补助经费预算指标的通知</t>
    </r>
  </si>
  <si>
    <r>
      <rPr>
        <sz val="12"/>
        <color rgb="FF000000"/>
        <rFont val="宋体"/>
        <charset val="134"/>
      </rPr>
      <t>秦财农</t>
    </r>
    <r>
      <rPr>
        <sz val="12"/>
        <color rgb="FF000000"/>
        <rFont val="Times New Roman"/>
        <charset val="134"/>
      </rPr>
      <t>[2021]736</t>
    </r>
    <r>
      <rPr>
        <sz val="12"/>
        <color rgb="FF000000"/>
        <rFont val="宋体"/>
        <charset val="134"/>
      </rPr>
      <t>号关于提前下达</t>
    </r>
    <r>
      <rPr>
        <sz val="12"/>
        <color rgb="FF000000"/>
        <rFont val="Times New Roman"/>
        <charset val="134"/>
      </rPr>
      <t>2022</t>
    </r>
    <r>
      <rPr>
        <sz val="12"/>
        <color rgb="FF000000"/>
        <rFont val="宋体"/>
        <charset val="134"/>
      </rPr>
      <t>年中央土地指标跨省域调剂收入安排的支出预算的通知</t>
    </r>
  </si>
  <si>
    <r>
      <rPr>
        <sz val="12"/>
        <color rgb="FF000000"/>
        <rFont val="宋体"/>
        <charset val="134"/>
      </rPr>
      <t>秦财农</t>
    </r>
    <r>
      <rPr>
        <sz val="12"/>
        <color rgb="FF000000"/>
        <rFont val="Times New Roman"/>
        <charset val="134"/>
      </rPr>
      <t>[2021]718</t>
    </r>
    <r>
      <rPr>
        <sz val="12"/>
        <color rgb="FF000000"/>
        <rFont val="宋体"/>
        <charset val="134"/>
      </rPr>
      <t>号关于提前下达</t>
    </r>
    <r>
      <rPr>
        <sz val="12"/>
        <color rgb="FF000000"/>
        <rFont val="Times New Roman"/>
        <charset val="134"/>
      </rPr>
      <t>2022</t>
    </r>
    <r>
      <rPr>
        <sz val="12"/>
        <color rgb="FF000000"/>
        <rFont val="宋体"/>
        <charset val="134"/>
      </rPr>
      <t>年省级农村综合改革转移支付资金预算的通知</t>
    </r>
  </si>
  <si>
    <r>
      <rPr>
        <sz val="12"/>
        <color rgb="FF000000"/>
        <rFont val="宋体"/>
        <charset val="134"/>
      </rPr>
      <t>秦财农</t>
    </r>
    <r>
      <rPr>
        <sz val="12"/>
        <color rgb="FF000000"/>
        <rFont val="Times New Roman"/>
        <charset val="134"/>
      </rPr>
      <t>[2021]625</t>
    </r>
    <r>
      <rPr>
        <sz val="12"/>
        <color rgb="FF000000"/>
        <rFont val="宋体"/>
        <charset val="134"/>
      </rPr>
      <t>号关于提前下达</t>
    </r>
    <r>
      <rPr>
        <sz val="12"/>
        <color rgb="FF000000"/>
        <rFont val="Times New Roman"/>
        <charset val="134"/>
      </rPr>
      <t>2022</t>
    </r>
    <r>
      <rPr>
        <sz val="12"/>
        <color rgb="FF000000"/>
        <rFont val="宋体"/>
        <charset val="134"/>
      </rPr>
      <t>年中央农村综合改革转移支付资金预算的通知</t>
    </r>
  </si>
  <si>
    <r>
      <rPr>
        <sz val="12"/>
        <color rgb="FF000000"/>
        <rFont val="宋体"/>
        <charset val="134"/>
      </rPr>
      <t>秦财农</t>
    </r>
    <r>
      <rPr>
        <sz val="12"/>
        <color rgb="FF000000"/>
        <rFont val="Times New Roman"/>
        <charset val="134"/>
      </rPr>
      <t>[2021]592</t>
    </r>
    <r>
      <rPr>
        <sz val="12"/>
        <color rgb="FF000000"/>
        <rFont val="宋体"/>
        <charset val="134"/>
      </rPr>
      <t>号关于提前下达</t>
    </r>
    <r>
      <rPr>
        <sz val="12"/>
        <color rgb="FF000000"/>
        <rFont val="Times New Roman"/>
        <charset val="134"/>
      </rPr>
      <t>2022</t>
    </r>
    <r>
      <rPr>
        <sz val="12"/>
        <color rgb="FF000000"/>
        <rFont val="宋体"/>
        <charset val="134"/>
      </rPr>
      <t>年中央农业生产发展资金的通知</t>
    </r>
  </si>
  <si>
    <r>
      <rPr>
        <sz val="12"/>
        <color rgb="FF000000"/>
        <rFont val="宋体"/>
        <charset val="134"/>
      </rPr>
      <t>秦财农</t>
    </r>
    <r>
      <rPr>
        <sz val="12"/>
        <color rgb="FF000000"/>
        <rFont val="Times New Roman"/>
        <charset val="134"/>
      </rPr>
      <t>[2021]571</t>
    </r>
    <r>
      <rPr>
        <sz val="12"/>
        <color rgb="FF000000"/>
        <rFont val="宋体"/>
        <charset val="134"/>
      </rPr>
      <t>号关于提前下达</t>
    </r>
    <r>
      <rPr>
        <sz val="12"/>
        <color rgb="FF000000"/>
        <rFont val="Times New Roman"/>
        <charset val="134"/>
      </rPr>
      <t>2022</t>
    </r>
    <r>
      <rPr>
        <sz val="12"/>
        <color rgb="FF000000"/>
        <rFont val="宋体"/>
        <charset val="134"/>
      </rPr>
      <t>年农业生产发展资金（用于耕地地力保护）的通知</t>
    </r>
  </si>
  <si>
    <r>
      <rPr>
        <sz val="12"/>
        <color rgb="FF000000"/>
        <rFont val="宋体"/>
        <charset val="134"/>
      </rPr>
      <t>秦财农</t>
    </r>
    <r>
      <rPr>
        <sz val="12"/>
        <color rgb="FF000000"/>
        <rFont val="Times New Roman"/>
        <charset val="134"/>
      </rPr>
      <t>[2021]732</t>
    </r>
    <r>
      <rPr>
        <sz val="12"/>
        <color rgb="FF000000"/>
        <rFont val="宋体"/>
        <charset val="134"/>
      </rPr>
      <t>号关于提前下达</t>
    </r>
    <r>
      <rPr>
        <sz val="12"/>
        <color rgb="FF000000"/>
        <rFont val="Times New Roman"/>
        <charset val="134"/>
      </rPr>
      <t>2022</t>
    </r>
    <r>
      <rPr>
        <sz val="12"/>
        <color rgb="FF000000"/>
        <rFont val="宋体"/>
        <charset val="134"/>
      </rPr>
      <t>年省级乡村振兴（农村人居环境整治）专项资金的通知</t>
    </r>
  </si>
  <si>
    <r>
      <rPr>
        <sz val="12"/>
        <color rgb="FF000000"/>
        <rFont val="宋体"/>
        <charset val="134"/>
      </rPr>
      <t>秦财企</t>
    </r>
    <r>
      <rPr>
        <sz val="12"/>
        <color rgb="FF000000"/>
        <rFont val="Times New Roman"/>
        <charset val="134"/>
      </rPr>
      <t>[2021]596</t>
    </r>
    <r>
      <rPr>
        <sz val="12"/>
        <color rgb="FF000000"/>
        <rFont val="宋体"/>
        <charset val="134"/>
      </rPr>
      <t>号关于提前下达</t>
    </r>
    <r>
      <rPr>
        <sz val="12"/>
        <color rgb="FF000000"/>
        <rFont val="Times New Roman"/>
        <charset val="134"/>
      </rPr>
      <t>2022</t>
    </r>
    <r>
      <rPr>
        <sz val="12"/>
        <color rgb="FF000000"/>
        <rFont val="宋体"/>
        <charset val="134"/>
      </rPr>
      <t>年度中央普惠金融发展专项资金预算的通知</t>
    </r>
  </si>
  <si>
    <r>
      <rPr>
        <sz val="12"/>
        <color rgb="FF000000"/>
        <rFont val="宋体"/>
        <charset val="134"/>
      </rPr>
      <t>秦财企</t>
    </r>
    <r>
      <rPr>
        <sz val="12"/>
        <color rgb="FF000000"/>
        <rFont val="Times New Roman"/>
        <charset val="134"/>
      </rPr>
      <t>[2021]722</t>
    </r>
    <r>
      <rPr>
        <sz val="12"/>
        <color rgb="FF000000"/>
        <rFont val="宋体"/>
        <charset val="134"/>
      </rPr>
      <t>号关于提前下达</t>
    </r>
    <r>
      <rPr>
        <sz val="12"/>
        <color rgb="FF000000"/>
        <rFont val="Times New Roman"/>
        <charset val="134"/>
      </rPr>
      <t>2022</t>
    </r>
    <r>
      <rPr>
        <sz val="12"/>
        <color rgb="FF000000"/>
        <rFont val="宋体"/>
        <charset val="134"/>
      </rPr>
      <t>农业保险保费省级补贴资金预算指标的通知</t>
    </r>
  </si>
  <si>
    <r>
      <rPr>
        <sz val="12"/>
        <color rgb="FF000000"/>
        <rFont val="宋体"/>
        <charset val="134"/>
      </rPr>
      <t>秦财企</t>
    </r>
    <r>
      <rPr>
        <sz val="12"/>
        <color rgb="FF000000"/>
        <rFont val="Times New Roman"/>
        <charset val="134"/>
      </rPr>
      <t>[2021]638</t>
    </r>
    <r>
      <rPr>
        <sz val="12"/>
        <color rgb="FF000000"/>
        <rFont val="宋体"/>
        <charset val="134"/>
      </rPr>
      <t>号关于提前下达中央财政农业保险保费补贴</t>
    </r>
    <r>
      <rPr>
        <sz val="12"/>
        <color rgb="FF000000"/>
        <rFont val="Times New Roman"/>
        <charset val="134"/>
      </rPr>
      <t>2022</t>
    </r>
    <r>
      <rPr>
        <sz val="12"/>
        <color rgb="FF000000"/>
        <rFont val="宋体"/>
        <charset val="134"/>
      </rPr>
      <t>年预算指标的通知</t>
    </r>
  </si>
  <si>
    <r>
      <rPr>
        <sz val="12"/>
        <color rgb="FF000000"/>
        <rFont val="宋体"/>
        <charset val="134"/>
      </rPr>
      <t>秦财企</t>
    </r>
    <r>
      <rPr>
        <sz val="12"/>
        <color rgb="FF000000"/>
        <rFont val="Times New Roman"/>
        <charset val="134"/>
      </rPr>
      <t>[2021]693</t>
    </r>
    <r>
      <rPr>
        <sz val="12"/>
        <color rgb="FF000000"/>
        <rFont val="宋体"/>
        <charset val="134"/>
      </rPr>
      <t>号关于提前下达</t>
    </r>
    <r>
      <rPr>
        <sz val="12"/>
        <color rgb="FF000000"/>
        <rFont val="Times New Roman"/>
        <charset val="134"/>
      </rPr>
      <t>2022</t>
    </r>
    <r>
      <rPr>
        <sz val="12"/>
        <color rgb="FF000000"/>
        <rFont val="宋体"/>
        <charset val="134"/>
      </rPr>
      <t>年度省级普惠金融发展专项资金预算的通知</t>
    </r>
  </si>
  <si>
    <r>
      <rPr>
        <sz val="12"/>
        <color rgb="FF000000"/>
        <rFont val="宋体"/>
        <charset val="134"/>
      </rPr>
      <t>秦财农</t>
    </r>
    <r>
      <rPr>
        <sz val="12"/>
        <color rgb="FF000000"/>
        <rFont val="Times New Roman"/>
        <charset val="134"/>
      </rPr>
      <t>[2021]717</t>
    </r>
    <r>
      <rPr>
        <sz val="12"/>
        <color rgb="FF000000"/>
        <rFont val="宋体"/>
        <charset val="134"/>
      </rPr>
      <t>号关于提前下达</t>
    </r>
    <r>
      <rPr>
        <sz val="12"/>
        <color rgb="FF000000"/>
        <rFont val="Times New Roman"/>
        <charset val="134"/>
      </rPr>
      <t>2022</t>
    </r>
    <r>
      <rPr>
        <sz val="12"/>
        <color rgb="FF000000"/>
        <rFont val="宋体"/>
        <charset val="134"/>
      </rPr>
      <t>年省级水利发展资金的通知</t>
    </r>
  </si>
  <si>
    <r>
      <rPr>
        <sz val="12"/>
        <color rgb="FF000000"/>
        <rFont val="宋体"/>
        <charset val="134"/>
      </rPr>
      <t>秦财农</t>
    </r>
    <r>
      <rPr>
        <sz val="12"/>
        <color rgb="FF000000"/>
        <rFont val="Times New Roman"/>
        <charset val="134"/>
      </rPr>
      <t>[2021]652</t>
    </r>
    <r>
      <rPr>
        <sz val="12"/>
        <color rgb="FF000000"/>
        <rFont val="宋体"/>
        <charset val="134"/>
      </rPr>
      <t>号关于提前下达</t>
    </r>
    <r>
      <rPr>
        <sz val="12"/>
        <color rgb="FF000000"/>
        <rFont val="Times New Roman"/>
        <charset val="134"/>
      </rPr>
      <t>2022</t>
    </r>
    <r>
      <rPr>
        <sz val="12"/>
        <color rgb="FF000000"/>
        <rFont val="宋体"/>
        <charset val="134"/>
      </rPr>
      <t>年中央水利发展资金预算的通知</t>
    </r>
  </si>
  <si>
    <r>
      <rPr>
        <sz val="12"/>
        <color rgb="FF000000"/>
        <rFont val="宋体"/>
        <charset val="134"/>
      </rPr>
      <t>秦财农</t>
    </r>
    <r>
      <rPr>
        <sz val="12"/>
        <color rgb="FF000000"/>
        <rFont val="Times New Roman"/>
        <charset val="134"/>
      </rPr>
      <t>[2021]653</t>
    </r>
    <r>
      <rPr>
        <sz val="12"/>
        <color rgb="FF000000"/>
        <rFont val="宋体"/>
        <charset val="134"/>
      </rPr>
      <t>号关于提前下达</t>
    </r>
    <r>
      <rPr>
        <sz val="12"/>
        <color rgb="FF000000"/>
        <rFont val="Times New Roman"/>
        <charset val="134"/>
      </rPr>
      <t>2022</t>
    </r>
    <r>
      <rPr>
        <sz val="12"/>
        <color rgb="FF000000"/>
        <rFont val="宋体"/>
        <charset val="134"/>
      </rPr>
      <t>年中央财政林业改革发展资金预算的通知</t>
    </r>
  </si>
  <si>
    <r>
      <rPr>
        <sz val="12"/>
        <color rgb="FF000000"/>
        <rFont val="宋体"/>
        <charset val="134"/>
      </rPr>
      <t>秦财行</t>
    </r>
    <r>
      <rPr>
        <sz val="12"/>
        <color rgb="FF000000"/>
        <rFont val="Times New Roman"/>
        <charset val="134"/>
      </rPr>
      <t>[2021]563</t>
    </r>
    <r>
      <rPr>
        <sz val="12"/>
        <color rgb="FF000000"/>
        <rFont val="宋体"/>
        <charset val="134"/>
      </rPr>
      <t>号河北省财政厅关于提前下达</t>
    </r>
    <r>
      <rPr>
        <sz val="12"/>
        <color rgb="FF000000"/>
        <rFont val="Times New Roman"/>
        <charset val="134"/>
      </rPr>
      <t>2022</t>
    </r>
    <r>
      <rPr>
        <sz val="12"/>
        <color rgb="FF000000"/>
        <rFont val="宋体"/>
        <charset val="134"/>
      </rPr>
      <t>年度下派选调生到村工作中央财政补助资金的通知</t>
    </r>
  </si>
  <si>
    <r>
      <rPr>
        <sz val="12"/>
        <color rgb="FF000000"/>
        <rFont val="宋体"/>
        <charset val="134"/>
      </rPr>
      <t>秦财预</t>
    </r>
    <r>
      <rPr>
        <sz val="12"/>
        <color rgb="FF000000"/>
        <rFont val="Times New Roman"/>
        <charset val="134"/>
      </rPr>
      <t>[2021]665</t>
    </r>
    <r>
      <rPr>
        <sz val="12"/>
        <color rgb="FF000000"/>
        <rFont val="宋体"/>
        <charset val="134"/>
      </rPr>
      <t>号关于提前下达</t>
    </r>
    <r>
      <rPr>
        <sz val="12"/>
        <color rgb="FF000000"/>
        <rFont val="Times New Roman"/>
        <charset val="134"/>
      </rPr>
      <t>2022</t>
    </r>
    <r>
      <rPr>
        <sz val="12"/>
        <color rgb="FF000000"/>
        <rFont val="宋体"/>
        <charset val="134"/>
      </rPr>
      <t>年均衡性转移支付的通知</t>
    </r>
  </si>
  <si>
    <r>
      <rPr>
        <b/>
        <sz val="12"/>
        <color rgb="FF000000"/>
        <rFont val="Times New Roman"/>
        <charset val="134"/>
      </rPr>
      <t xml:space="preserve">214  </t>
    </r>
    <r>
      <rPr>
        <b/>
        <sz val="12"/>
        <color rgb="FF000000"/>
        <rFont val="宋体"/>
        <charset val="134"/>
      </rPr>
      <t>交通运输支出</t>
    </r>
  </si>
  <si>
    <r>
      <rPr>
        <sz val="12"/>
        <color rgb="FF000000"/>
        <rFont val="宋体"/>
        <charset val="134"/>
      </rPr>
      <t>秦财建</t>
    </r>
    <r>
      <rPr>
        <sz val="12"/>
        <color rgb="FF000000"/>
        <rFont val="Times New Roman"/>
        <charset val="134"/>
      </rPr>
      <t>[2021]707</t>
    </r>
    <r>
      <rPr>
        <sz val="12"/>
        <color rgb="FF000000"/>
        <rFont val="宋体"/>
        <charset val="134"/>
      </rPr>
      <t>号关于提前下达</t>
    </r>
    <r>
      <rPr>
        <sz val="12"/>
        <color rgb="FF000000"/>
        <rFont val="Times New Roman"/>
        <charset val="134"/>
      </rPr>
      <t>2022</t>
    </r>
    <r>
      <rPr>
        <sz val="12"/>
        <color rgb="FF000000"/>
        <rFont val="宋体"/>
        <charset val="134"/>
      </rPr>
      <t>年农村公路建设养护发展专项资金</t>
    </r>
  </si>
  <si>
    <r>
      <rPr>
        <sz val="12"/>
        <color rgb="FF000000"/>
        <rFont val="宋体"/>
        <charset val="134"/>
      </rPr>
      <t>秦财建</t>
    </r>
    <r>
      <rPr>
        <sz val="12"/>
        <color rgb="FF000000"/>
        <rFont val="Times New Roman"/>
        <charset val="134"/>
      </rPr>
      <t>[2021]706</t>
    </r>
    <r>
      <rPr>
        <sz val="12"/>
        <color rgb="FF000000"/>
        <rFont val="宋体"/>
        <charset val="134"/>
      </rPr>
      <t>号关于提前下达</t>
    </r>
    <r>
      <rPr>
        <sz val="12"/>
        <color rgb="FF000000"/>
        <rFont val="Times New Roman"/>
        <charset val="134"/>
      </rPr>
      <t>2022</t>
    </r>
    <r>
      <rPr>
        <sz val="12"/>
        <color rgb="FF000000"/>
        <rFont val="宋体"/>
        <charset val="134"/>
      </rPr>
      <t>年普通国省干线公路建设养护发展专项资金的通知</t>
    </r>
  </si>
  <si>
    <r>
      <rPr>
        <sz val="12"/>
        <color rgb="FF000000"/>
        <rFont val="宋体"/>
        <charset val="134"/>
      </rPr>
      <t>秦财建</t>
    </r>
    <r>
      <rPr>
        <sz val="12"/>
        <color rgb="FF000000"/>
        <rFont val="Times New Roman"/>
        <charset val="134"/>
      </rPr>
      <t>[2021]707</t>
    </r>
    <r>
      <rPr>
        <sz val="12"/>
        <color rgb="FF000000"/>
        <rFont val="宋体"/>
        <charset val="134"/>
      </rPr>
      <t>号关于提前下达</t>
    </r>
    <r>
      <rPr>
        <sz val="12"/>
        <color rgb="FF000000"/>
        <rFont val="Times New Roman"/>
        <charset val="134"/>
      </rPr>
      <t>2022</t>
    </r>
    <r>
      <rPr>
        <sz val="12"/>
        <color rgb="FF000000"/>
        <rFont val="宋体"/>
        <charset val="134"/>
      </rPr>
      <t>年农村公路建设养护发展专项资金的通知</t>
    </r>
  </si>
  <si>
    <r>
      <rPr>
        <b/>
        <sz val="12"/>
        <color rgb="FF000000"/>
        <rFont val="Times New Roman"/>
        <charset val="134"/>
      </rPr>
      <t xml:space="preserve">221  </t>
    </r>
    <r>
      <rPr>
        <b/>
        <sz val="12"/>
        <color rgb="FF000000"/>
        <rFont val="宋体"/>
        <charset val="134"/>
      </rPr>
      <t>住房保障支出</t>
    </r>
  </si>
  <si>
    <r>
      <rPr>
        <sz val="12"/>
        <color rgb="FF000000"/>
        <rFont val="宋体"/>
        <charset val="134"/>
      </rPr>
      <t>秦财综</t>
    </r>
    <r>
      <rPr>
        <sz val="12"/>
        <color rgb="FF000000"/>
        <rFont val="Times New Roman"/>
        <charset val="134"/>
      </rPr>
      <t>[2021]690</t>
    </r>
    <r>
      <rPr>
        <sz val="12"/>
        <color rgb="FF000000"/>
        <rFont val="宋体"/>
        <charset val="134"/>
      </rPr>
      <t>号关于提前下达</t>
    </r>
    <r>
      <rPr>
        <sz val="12"/>
        <color rgb="FF000000"/>
        <rFont val="Times New Roman"/>
        <charset val="134"/>
      </rPr>
      <t>2022</t>
    </r>
    <r>
      <rPr>
        <sz val="12"/>
        <color rgb="FF000000"/>
        <rFont val="宋体"/>
        <charset val="134"/>
      </rPr>
      <t>年省级城镇保障性安居工程补助资金的通知</t>
    </r>
  </si>
  <si>
    <r>
      <rPr>
        <sz val="12"/>
        <color rgb="FF000000"/>
        <rFont val="宋体"/>
        <charset val="134"/>
      </rPr>
      <t>秦财综</t>
    </r>
    <r>
      <rPr>
        <sz val="12"/>
        <color rgb="FF000000"/>
        <rFont val="Times New Roman"/>
        <charset val="134"/>
      </rPr>
      <t>[2021]648</t>
    </r>
    <r>
      <rPr>
        <sz val="12"/>
        <color rgb="FF000000"/>
        <rFont val="宋体"/>
        <charset val="134"/>
      </rPr>
      <t>号关于提前下达</t>
    </r>
    <r>
      <rPr>
        <sz val="12"/>
        <color rgb="FF000000"/>
        <rFont val="Times New Roman"/>
        <charset val="134"/>
      </rPr>
      <t>2022</t>
    </r>
    <r>
      <rPr>
        <sz val="12"/>
        <color rgb="FF000000"/>
        <rFont val="宋体"/>
        <charset val="134"/>
      </rPr>
      <t>年部分中央城镇保障性安居工程补助资金预算的通知</t>
    </r>
  </si>
  <si>
    <r>
      <rPr>
        <sz val="12"/>
        <color rgb="FF000000"/>
        <rFont val="宋体"/>
        <charset val="134"/>
      </rPr>
      <t>秦财建</t>
    </r>
    <r>
      <rPr>
        <sz val="12"/>
        <color rgb="FF000000"/>
        <rFont val="Times New Roman"/>
        <charset val="134"/>
      </rPr>
      <t>[2021]681</t>
    </r>
    <r>
      <rPr>
        <sz val="12"/>
        <color rgb="FF000000"/>
        <rFont val="宋体"/>
        <charset val="134"/>
      </rPr>
      <t>号关于提前下达</t>
    </r>
    <r>
      <rPr>
        <sz val="12"/>
        <color rgb="FF000000"/>
        <rFont val="Times New Roman"/>
        <charset val="134"/>
      </rPr>
      <t>2022</t>
    </r>
    <r>
      <rPr>
        <sz val="12"/>
        <color rgb="FF000000"/>
        <rFont val="宋体"/>
        <charset val="134"/>
      </rPr>
      <t>年省级老旧小区改造奖励资金预算的通知</t>
    </r>
  </si>
  <si>
    <r>
      <rPr>
        <b/>
        <sz val="12"/>
        <color rgb="FF000000"/>
        <rFont val="Times New Roman"/>
        <charset val="134"/>
      </rPr>
      <t xml:space="preserve">224  </t>
    </r>
    <r>
      <rPr>
        <b/>
        <sz val="12"/>
        <color rgb="FF000000"/>
        <rFont val="宋体"/>
        <charset val="134"/>
      </rPr>
      <t>灾害防治及应急管理支出</t>
    </r>
  </si>
  <si>
    <r>
      <rPr>
        <sz val="12"/>
        <color rgb="FF000000"/>
        <rFont val="宋体"/>
        <charset val="134"/>
      </rPr>
      <t>秦财企</t>
    </r>
    <r>
      <rPr>
        <sz val="12"/>
        <color rgb="FF000000"/>
        <rFont val="Times New Roman"/>
        <charset val="134"/>
      </rPr>
      <t>[2021]673</t>
    </r>
    <r>
      <rPr>
        <sz val="12"/>
        <color rgb="FF000000"/>
        <rFont val="宋体"/>
        <charset val="134"/>
      </rPr>
      <t>号关于提前下达</t>
    </r>
    <r>
      <rPr>
        <sz val="12"/>
        <color rgb="FF000000"/>
        <rFont val="Times New Roman"/>
        <charset val="134"/>
      </rPr>
      <t>2022</t>
    </r>
    <r>
      <rPr>
        <sz val="12"/>
        <color rgb="FF000000"/>
        <rFont val="宋体"/>
        <charset val="134"/>
      </rPr>
      <t>年自然灾害救助专项资金预算指标的通知</t>
    </r>
  </si>
  <si>
    <r>
      <rPr>
        <sz val="11"/>
        <rFont val="黑体"/>
        <charset val="134"/>
      </rPr>
      <t>附表</t>
    </r>
    <r>
      <rPr>
        <sz val="11"/>
        <rFont val="Times New Roman"/>
        <charset val="134"/>
      </rPr>
      <t>1-7</t>
    </r>
  </si>
  <si>
    <t>政府性基金预算收入表</t>
  </si>
  <si>
    <t>本级政府性基金预算收入</t>
  </si>
  <si>
    <t>上级下达政府性基金预算收入</t>
  </si>
  <si>
    <r>
      <rPr>
        <sz val="12"/>
        <rFont val="宋体"/>
        <charset val="134"/>
      </rPr>
      <t>附表</t>
    </r>
    <r>
      <rPr>
        <sz val="12"/>
        <rFont val="Times New Roman"/>
        <charset val="134"/>
      </rPr>
      <t>1-8</t>
    </r>
  </si>
  <si>
    <t>政府性基金预算支出表</t>
  </si>
  <si>
    <t xml:space="preserve">  城乡社区支出</t>
  </si>
  <si>
    <t xml:space="preserve">    国有土地使用权出让收入安排的支出</t>
  </si>
  <si>
    <r>
      <rPr>
        <sz val="12"/>
        <rFont val="Times New Roman"/>
        <charset val="134"/>
      </rPr>
      <t xml:space="preserve">  </t>
    </r>
    <r>
      <rPr>
        <sz val="12"/>
        <rFont val="方正仿宋_GBK"/>
        <charset val="134"/>
      </rPr>
      <t>其他人大事务支出项合计</t>
    </r>
  </si>
  <si>
    <t xml:space="preserve">      征地和拆迁补偿支出</t>
  </si>
  <si>
    <t>债务付息支出类合计</t>
  </si>
  <si>
    <t xml:space="preserve">      土地开发支出</t>
  </si>
  <si>
    <r>
      <rPr>
        <sz val="12"/>
        <rFont val="Times New Roman"/>
        <charset val="134"/>
      </rPr>
      <t xml:space="preserve"> </t>
    </r>
    <r>
      <rPr>
        <sz val="12"/>
        <rFont val="宋体"/>
        <charset val="134"/>
      </rPr>
      <t>地方政府一般债务付息支出款合计</t>
    </r>
  </si>
  <si>
    <t xml:space="preserve">      城市建设支出</t>
  </si>
  <si>
    <t xml:space="preserve">      农村基础设施建设支出</t>
  </si>
  <si>
    <t xml:space="preserve">      补助被征地农民支出</t>
  </si>
  <si>
    <t xml:space="preserve">      土地出让业务支出</t>
  </si>
  <si>
    <t xml:space="preserve">      棚户区改造支出</t>
  </si>
  <si>
    <t xml:space="preserve">      农业生产发展支出</t>
  </si>
  <si>
    <t xml:space="preserve">      农业农村生态环境支出</t>
  </si>
  <si>
    <t xml:space="preserve">      其他国有土地使用权出让收入安排的支出</t>
  </si>
  <si>
    <t xml:space="preserve">  债务付息支出</t>
  </si>
  <si>
    <t xml:space="preserve">    地方政府专项债务付息支出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</si>
  <si>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</si>
  <si>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</si>
  <si>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</si>
  <si>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</si>
  <si>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</si>
  <si>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</si>
  <si>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</si>
  <si>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</si>
  <si>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棚户区改造专项债券发行费用支出</t>
  </si>
  <si>
    <t xml:space="preserve">      其他地方自行试点项目收益专项债券发行费用支出</t>
  </si>
  <si>
    <t>二、上级转移支付支出</t>
  </si>
  <si>
    <t xml:space="preserve">  文化旅游体育与传媒支出</t>
  </si>
  <si>
    <t xml:space="preserve">    国家电影事业发展专项资金安排的支出</t>
  </si>
  <si>
    <t xml:space="preserve">      其他国家电影事业发展专项资金支出</t>
  </si>
  <si>
    <t xml:space="preserve">  社会保障和就业支出</t>
  </si>
  <si>
    <r>
      <rPr>
        <sz val="12"/>
        <rFont val="Times New Roman"/>
        <charset val="134"/>
      </rPr>
      <t xml:space="preserve">  </t>
    </r>
    <r>
      <rPr>
        <sz val="12"/>
        <rFont val="宋体"/>
        <charset val="134"/>
      </rPr>
      <t>地方政府一般债券付息支出项合计</t>
    </r>
  </si>
  <si>
    <t xml:space="preserve">    大中型水库移民后期扶持基金支出</t>
  </si>
  <si>
    <t xml:space="preserve">      移民补助</t>
  </si>
  <si>
    <t xml:space="preserve">      基础设施建设和经济发展</t>
  </si>
  <si>
    <t xml:space="preserve">  其他支出</t>
  </si>
  <si>
    <t xml:space="preserve">    彩票公益金安排的支出</t>
  </si>
  <si>
    <t xml:space="preserve">      用于社会福利的彩票公益金支出</t>
  </si>
  <si>
    <t xml:space="preserve">      用于残疾人事业的彩票公益金支出</t>
  </si>
  <si>
    <r>
      <rPr>
        <sz val="11"/>
        <rFont val="黑体"/>
        <charset val="134"/>
      </rPr>
      <t>附表</t>
    </r>
    <r>
      <rPr>
        <sz val="11"/>
        <rFont val="Times New Roman"/>
        <charset val="134"/>
      </rPr>
      <t>1-9</t>
    </r>
  </si>
  <si>
    <t>政府性基金预算本级支出表</t>
  </si>
  <si>
    <t>国有土地使用权出让收入安排的支出</t>
  </si>
  <si>
    <t>征地和拆迁补偿支出</t>
  </si>
  <si>
    <t>土地开发支出</t>
  </si>
  <si>
    <t>城市建设支出</t>
  </si>
  <si>
    <t>农村基础设施建设支出</t>
  </si>
  <si>
    <t>补助被征地农民支出</t>
  </si>
  <si>
    <t>土地出让业务支出</t>
  </si>
  <si>
    <t>棚户区改造支出</t>
  </si>
  <si>
    <t>农业生产发展支出</t>
  </si>
  <si>
    <t>农业农村生态环境支出</t>
  </si>
  <si>
    <t>其他国有土地使用权出让收入安排的支出</t>
  </si>
  <si>
    <t>地方政府专项债务付息支出</t>
  </si>
  <si>
    <t>国有土地使用权出让金债务付息支出</t>
  </si>
  <si>
    <t>土地储备专项债券付息支出</t>
  </si>
  <si>
    <t>棚户区改造专项债券付息支出</t>
  </si>
  <si>
    <t>其他地方自行试点项目收益专项债券付息支出</t>
  </si>
  <si>
    <t>地方政府专项债务发行费用支出</t>
  </si>
  <si>
    <t>国有土地使用权出让金债务发行费用支出</t>
  </si>
  <si>
    <t>土地储备专项债券发行费用支出</t>
  </si>
  <si>
    <t>棚户区改造专项债券发行费用支出</t>
  </si>
  <si>
    <t>其他地方自行试点项目收益专项债券发行费用支出</t>
  </si>
  <si>
    <r>
      <rPr>
        <sz val="11"/>
        <rFont val="黑体"/>
        <charset val="134"/>
      </rPr>
      <t>附表</t>
    </r>
    <r>
      <rPr>
        <sz val="11"/>
        <rFont val="Times New Roman"/>
        <charset val="134"/>
      </rPr>
      <t>1-10</t>
    </r>
  </si>
  <si>
    <t>政府性基金预算专项转移支付分地区安排情况表</t>
  </si>
  <si>
    <r>
      <rPr>
        <sz val="12"/>
        <rFont val="黑体"/>
        <charset val="134"/>
      </rPr>
      <t>附表</t>
    </r>
    <r>
      <rPr>
        <sz val="12"/>
        <rFont val="Times New Roman"/>
        <charset val="134"/>
      </rPr>
      <t>1-11</t>
    </r>
  </si>
  <si>
    <t>政府性基金预算专项转移支付分项目安排情况表</t>
  </si>
  <si>
    <t>207 文化旅游体育与传媒支出</t>
  </si>
  <si>
    <t>秦财教[2021]575号关于提前下达2022年中央补助地方国家电影事业发展专项资金的通知</t>
  </si>
  <si>
    <t>秦财教[2021]676号关于提前下达2022年省级国家电影事业发展专项资金的通知</t>
  </si>
  <si>
    <t>208 社会保障和就业支出</t>
  </si>
  <si>
    <t>秦财农[2021]557号秦皇岛市财政局关于提前下达2022年中央水库移民扶持基金预算的通知</t>
  </si>
  <si>
    <t>秦财农[2021]716号关于提前下达2022年省级水库移民扶持基金预算的通知</t>
  </si>
  <si>
    <t>秦财农[2021]557号关于提前下达2022年中央水库移民扶持基金预算的通知</t>
  </si>
  <si>
    <t>229 其他支出</t>
  </si>
  <si>
    <t>秦财社[2021]559号关于提前下达2022年中央专项彩票公益金支持残疾人事业发展补助资金预算的通知</t>
  </si>
  <si>
    <t>秦财教[2021]698号提前下达2022年省级体育彩票公益金专项资金的通知</t>
  </si>
  <si>
    <r>
      <rPr>
        <sz val="12"/>
        <rFont val="宋体"/>
        <charset val="134"/>
      </rPr>
      <t>秦财社</t>
    </r>
    <r>
      <rPr>
        <sz val="12"/>
        <rFont val="Times New Roman"/>
        <charset val="134"/>
      </rPr>
      <t>[2021]668</t>
    </r>
    <r>
      <rPr>
        <sz val="12"/>
        <rFont val="宋体"/>
        <charset val="134"/>
      </rPr>
      <t>号提前下达</t>
    </r>
    <r>
      <rPr>
        <sz val="12"/>
        <rFont val="Times New Roman"/>
        <charset val="134"/>
      </rPr>
      <t>2022</t>
    </r>
    <r>
      <rPr>
        <sz val="12"/>
        <rFont val="宋体"/>
        <charset val="134"/>
      </rPr>
      <t>年省级专项福利彩票公益金预算</t>
    </r>
  </si>
  <si>
    <r>
      <rPr>
        <sz val="12"/>
        <rFont val="宋体"/>
        <charset val="134"/>
      </rPr>
      <t>秦财社</t>
    </r>
    <r>
      <rPr>
        <sz val="12"/>
        <rFont val="Times New Roman"/>
        <charset val="134"/>
      </rPr>
      <t>[2021]670</t>
    </r>
    <r>
      <rPr>
        <sz val="12"/>
        <rFont val="宋体"/>
        <charset val="134"/>
      </rPr>
      <t>号提前下达</t>
    </r>
    <r>
      <rPr>
        <sz val="12"/>
        <rFont val="Times New Roman"/>
        <charset val="134"/>
      </rPr>
      <t>2022</t>
    </r>
    <r>
      <rPr>
        <sz val="12"/>
        <rFont val="宋体"/>
        <charset val="134"/>
      </rPr>
      <t>年省级财政养老服务体系建设经费预算</t>
    </r>
  </si>
  <si>
    <r>
      <rPr>
        <sz val="12"/>
        <rFont val="宋体"/>
        <charset val="134"/>
      </rPr>
      <t>秦财社</t>
    </r>
    <r>
      <rPr>
        <sz val="12"/>
        <rFont val="Times New Roman"/>
        <charset val="134"/>
      </rPr>
      <t>[2021]601</t>
    </r>
    <r>
      <rPr>
        <sz val="12"/>
        <rFont val="宋体"/>
        <charset val="134"/>
      </rPr>
      <t>号提前下达</t>
    </r>
    <r>
      <rPr>
        <sz val="12"/>
        <rFont val="Times New Roman"/>
        <charset val="134"/>
      </rPr>
      <t>2022</t>
    </r>
    <r>
      <rPr>
        <sz val="12"/>
        <rFont val="宋体"/>
        <charset val="134"/>
      </rPr>
      <t>年中央集中彩票公益金支持社会福利事业专项资金预算</t>
    </r>
  </si>
  <si>
    <r>
      <rPr>
        <sz val="11"/>
        <rFont val="黑体"/>
        <charset val="134"/>
      </rPr>
      <t>附表</t>
    </r>
    <r>
      <rPr>
        <sz val="11"/>
        <rFont val="Times New Roman"/>
        <charset val="134"/>
      </rPr>
      <t>1-12</t>
    </r>
  </si>
  <si>
    <t>国有资本经营预算收入表</t>
  </si>
  <si>
    <t>一、本级收入</t>
  </si>
  <si>
    <t xml:space="preserve">    利润收入</t>
  </si>
  <si>
    <t xml:space="preserve">    股利、股息收入</t>
  </si>
  <si>
    <t xml:space="preserve">    产权转让收入</t>
  </si>
  <si>
    <t xml:space="preserve">    清算收入</t>
  </si>
  <si>
    <t xml:space="preserve">    其他国有资本经营预算收入</t>
  </si>
  <si>
    <t>二、上级收入</t>
  </si>
  <si>
    <r>
      <rPr>
        <sz val="11"/>
        <rFont val="黑体"/>
        <charset val="134"/>
      </rPr>
      <t>附表</t>
    </r>
    <r>
      <rPr>
        <sz val="11"/>
        <rFont val="Times New Roman"/>
        <charset val="134"/>
      </rPr>
      <t>1-13</t>
    </r>
  </si>
  <si>
    <t>国有资本经营预算支出表</t>
  </si>
  <si>
    <r>
      <rPr>
        <sz val="10"/>
        <rFont val="方正仿宋_GBK"/>
        <charset val="134"/>
      </rPr>
      <t>单位：万元</t>
    </r>
  </si>
  <si>
    <t xml:space="preserve"> 其他国有资本经营预算支出</t>
  </si>
  <si>
    <t>二、对下转移支付</t>
  </si>
  <si>
    <t xml:space="preserve"> ……</t>
  </si>
  <si>
    <r>
      <rPr>
        <sz val="11"/>
        <rFont val="黑体"/>
        <charset val="134"/>
      </rPr>
      <t>附表</t>
    </r>
    <r>
      <rPr>
        <sz val="11"/>
        <rFont val="Times New Roman"/>
        <charset val="134"/>
      </rPr>
      <t>1-14</t>
    </r>
  </si>
  <si>
    <t>国有资本经营预算本级支出表</t>
  </si>
  <si>
    <t>233</t>
  </si>
  <si>
    <t>国有资本经营预算支出</t>
  </si>
  <si>
    <t>23399</t>
  </si>
  <si>
    <t>其他国有资本经营预算支出</t>
  </si>
  <si>
    <t>2339999</t>
  </si>
  <si>
    <r>
      <rPr>
        <sz val="11"/>
        <rFont val="黑体"/>
        <charset val="134"/>
      </rPr>
      <t>附表</t>
    </r>
    <r>
      <rPr>
        <sz val="11"/>
        <rFont val="Times New Roman"/>
        <charset val="134"/>
      </rPr>
      <t>1-15</t>
    </r>
  </si>
  <si>
    <t>国有资本经营预算专项转移支付分地区安排情况表</t>
  </si>
  <si>
    <r>
      <rPr>
        <sz val="11"/>
        <rFont val="黑体"/>
        <charset val="134"/>
      </rPr>
      <t>附表</t>
    </r>
    <r>
      <rPr>
        <sz val="11"/>
        <rFont val="Times New Roman"/>
        <charset val="134"/>
      </rPr>
      <t>1-16</t>
    </r>
  </si>
  <si>
    <t>国有资本经营预算专项转移支付分项目安排情况表</t>
  </si>
  <si>
    <t>223 国有资本经营预算支出</t>
  </si>
  <si>
    <t>关于提前下达2022年国有企业退休人员社会化管理省级财政补助资金（预拨）预算的通知</t>
  </si>
  <si>
    <t>关于提前下达2022年国有企业退休人员社会化管理中央财政补助资金预算的通知</t>
  </si>
  <si>
    <r>
      <rPr>
        <sz val="11"/>
        <rFont val="黑体"/>
        <charset val="134"/>
      </rPr>
      <t>附表</t>
    </r>
    <r>
      <rPr>
        <sz val="11"/>
        <rFont val="Times New Roman"/>
        <charset val="134"/>
      </rPr>
      <t>1-17</t>
    </r>
  </si>
  <si>
    <t>社会保险基金预算收入表</t>
  </si>
  <si>
    <t>社会保险基金收入</t>
  </si>
  <si>
    <t>职工基本医疗保险基金收入</t>
  </si>
  <si>
    <t>职工基本医疗保险费收入</t>
  </si>
  <si>
    <t>职工基本医疗保险基金利息收入</t>
  </si>
  <si>
    <t>其他职工基本医疗保险基金收入</t>
  </si>
  <si>
    <t>城乡居民基本养老保险基金收入</t>
  </si>
  <si>
    <t>城乡居民基本养老保险基金缴费收入</t>
  </si>
  <si>
    <t>城乡居民基本养老保险基金财政补贴收入</t>
  </si>
  <si>
    <t>城乡居民基本养老保险基金利息收入</t>
  </si>
  <si>
    <t>城乡居民基本养老保险基金委托投资收益</t>
  </si>
  <si>
    <t>机关事业单位基本养老保险基金收入</t>
  </si>
  <si>
    <t>机关事业单位基本养老保险费收入</t>
  </si>
  <si>
    <t>机关事业单位基本养老保险基金财政补助收入</t>
  </si>
  <si>
    <t>机关事业单位基本养老保险基金利息收入</t>
  </si>
  <si>
    <t>其他机关事业单位基本养老保险基金收入</t>
  </si>
  <si>
    <t>城乡居民基本医疗保险基金收入</t>
  </si>
  <si>
    <t>城乡居民基本医疗保险缴费收入</t>
  </si>
  <si>
    <t>城乡居民基本医疗保险基金财政补贴收入</t>
  </si>
  <si>
    <t>城乡居民基本医疗保险基金利息收入</t>
  </si>
  <si>
    <t>转移性收入</t>
  </si>
  <si>
    <t>上年结余收入</t>
  </si>
  <si>
    <t>职工基本医疗保险基金上年结余收入</t>
  </si>
  <si>
    <t>城乡居民基本养老保险基金上年结余收入</t>
  </si>
  <si>
    <t>机关事业单位基本养老保险基金上年结余收入</t>
  </si>
  <si>
    <t>社会保险基金转移收入</t>
  </si>
  <si>
    <t>职工基本医疗保险基金转移收入</t>
  </si>
  <si>
    <t>城乡居民基本养老保险基金转移收入</t>
  </si>
  <si>
    <t>机关事业单位基本养老保险基金转移收入</t>
  </si>
  <si>
    <t>社会保险基金上级补助收入</t>
  </si>
  <si>
    <t>职工基本医疗保险基金补助收入</t>
  </si>
  <si>
    <t>机关事业单位基本养老保险基金补助收入</t>
  </si>
  <si>
    <r>
      <rPr>
        <sz val="11"/>
        <rFont val="黑体"/>
        <charset val="134"/>
      </rPr>
      <t>附表</t>
    </r>
    <r>
      <rPr>
        <sz val="11"/>
        <rFont val="Times New Roman"/>
        <charset val="134"/>
      </rPr>
      <t>1-18</t>
    </r>
  </si>
  <si>
    <t>社会保险基金预算支出表</t>
  </si>
  <si>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</si>
  <si>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</si>
  <si>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</si>
  <si>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</si>
  <si>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社会保险基金支出</t>
  </si>
  <si>
    <r>
      <rPr>
        <b/>
        <sz val="11"/>
        <rFont val="Times New Roman"/>
        <charset val="134"/>
      </rPr>
      <t xml:space="preserve"> </t>
    </r>
    <r>
      <rPr>
        <b/>
        <sz val="11"/>
        <rFont val="方正仿宋_GBK"/>
        <charset val="134"/>
      </rPr>
      <t>人大事务款合计</t>
    </r>
  </si>
  <si>
    <t>职工基本医疗保险基金支出</t>
  </si>
  <si>
    <t>职工基本医疗保险统筹基金</t>
  </si>
  <si>
    <t>职工基本医疗保险个人账户基金</t>
  </si>
  <si>
    <t>城乡居民基本养老保险基金支出</t>
  </si>
  <si>
    <t>基础养老金支出</t>
  </si>
  <si>
    <t>个人账户养老金支出</t>
  </si>
  <si>
    <t>机关事业单位基本养老保险基金支出</t>
  </si>
  <si>
    <t>基本养老金支出</t>
  </si>
  <si>
    <t>其他机关事业单位基本养老保险基金支出</t>
  </si>
  <si>
    <t>转移性支出</t>
  </si>
  <si>
    <r>
      <rPr>
        <b/>
        <sz val="11"/>
        <rFont val="Times New Roman"/>
        <charset val="134"/>
      </rPr>
      <t xml:space="preserve">  </t>
    </r>
    <r>
      <rPr>
        <b/>
        <sz val="11"/>
        <rFont val="方正仿宋_GBK"/>
        <charset val="134"/>
      </rPr>
      <t>行政运行项合计</t>
    </r>
  </si>
  <si>
    <t>年终结余</t>
  </si>
  <si>
    <t>职工基本医疗保险基金年终结余</t>
  </si>
  <si>
    <t>城乡居民基本养老保险基金年终结余</t>
  </si>
  <si>
    <t>机关事业单位基本养老保险基金年终结余</t>
  </si>
  <si>
    <t>社会保险基金转移支出</t>
  </si>
  <si>
    <r>
      <rPr>
        <sz val="11"/>
        <rFont val="宋体"/>
        <charset val="134"/>
      </rPr>
      <t>债务付息支出类合计</t>
    </r>
  </si>
  <si>
    <t>职工基本医疗保险基金转移支出</t>
  </si>
  <si>
    <r>
      <rPr>
        <sz val="11"/>
        <rFont val="Times New Roman"/>
        <charset val="134"/>
      </rPr>
      <t xml:space="preserve"> </t>
    </r>
    <r>
      <rPr>
        <sz val="11"/>
        <rFont val="宋体"/>
        <charset val="134"/>
      </rPr>
      <t>地方政府一般债务付息支出款合计</t>
    </r>
  </si>
  <si>
    <t>城乡居民基本养老保险基金转移支出</t>
  </si>
  <si>
    <r>
      <rPr>
        <sz val="11"/>
        <rFont val="Times New Roman"/>
        <charset val="134"/>
      </rPr>
      <t xml:space="preserve">  </t>
    </r>
    <r>
      <rPr>
        <sz val="11"/>
        <rFont val="宋体"/>
        <charset val="134"/>
      </rPr>
      <t>地方政府一般债券付息支出项合计</t>
    </r>
  </si>
  <si>
    <t>机关事业单位基本养老保险基金转移支出</t>
  </si>
  <si>
    <t>社会保险基金上解上级支出</t>
  </si>
  <si>
    <t>职工基本医疗保险基金上解支出</t>
  </si>
  <si>
    <t>城乡居民基本医疗保险基金上解支出</t>
  </si>
  <si>
    <t>附表2-1</t>
  </si>
  <si>
    <t>政府一般债务限额和余额情况表</t>
  </si>
  <si>
    <t>执行数</t>
  </si>
  <si>
    <t>一、2020年度末政府一般债务余额实际数</t>
  </si>
  <si>
    <t>二、2021年度末政府一般债务余额限额</t>
  </si>
  <si>
    <t>三、2021年度政府一般债务发行额</t>
  </si>
  <si>
    <t>四、2021年度政府一般债务还本额</t>
  </si>
  <si>
    <t>五、2021年度末政府一般债务余额预算执行数</t>
  </si>
  <si>
    <t>六、2022年度政府一般债务余额新增限额</t>
  </si>
  <si>
    <t>七、2022年度末政府一般债务余额限额</t>
  </si>
  <si>
    <t>附表2-2</t>
  </si>
  <si>
    <t>政府专项债务限额和余额情况表</t>
  </si>
  <si>
    <t>一、2020年度末政府专项债务余额实际数</t>
  </si>
  <si>
    <t>二、2021年度末政府专项债务余额限额</t>
  </si>
  <si>
    <t>三、2021年度政府专项债务发行额</t>
  </si>
  <si>
    <t>四、2021年度政府专项债务还本额</t>
  </si>
  <si>
    <t>五、2021年度末政府专项债务余额预算执行数</t>
  </si>
  <si>
    <t>六、2022年度政府专项债务余额新增限额</t>
  </si>
  <si>
    <t>七、2022年度末政府专项债务余额限额</t>
  </si>
  <si>
    <t>附表2-3</t>
  </si>
  <si>
    <t>地方政府债务限额及余额预算情况表</t>
  </si>
  <si>
    <t>地   区</t>
  </si>
  <si>
    <t>2021年债务限额</t>
  </si>
  <si>
    <t>2021年债务余额预计执行数</t>
  </si>
  <si>
    <t>小计</t>
  </si>
  <si>
    <t>一般债务</t>
  </si>
  <si>
    <t>专项债务</t>
  </si>
  <si>
    <t>海港区</t>
  </si>
  <si>
    <t>注：1.本表反映上一年度本地区、本级及分地区地方政府债务限额及余额预计执行数。</t>
  </si>
  <si>
    <t>2.本表由县级以上地方各级财政部门在同级人民代表大会批准预算后二十日内公开。</t>
  </si>
  <si>
    <t>附表2-4</t>
  </si>
  <si>
    <t>地方政府债券发行及还本付息情况表</t>
  </si>
  <si>
    <t>项    目</t>
  </si>
  <si>
    <t>备注</t>
  </si>
  <si>
    <t>一、2021年发行预计执行数</t>
  </si>
  <si>
    <t>（一）一般债券</t>
  </si>
  <si>
    <t xml:space="preserve">   其中：再融资债券</t>
  </si>
  <si>
    <t>（二）专项债券</t>
  </si>
  <si>
    <t>二、2021年还本预计执行数</t>
  </si>
  <si>
    <t>三、2021年付息预计执行数</t>
  </si>
  <si>
    <t>四、2022年还本预算数</t>
  </si>
  <si>
    <t xml:space="preserve">   其中：再融资</t>
  </si>
  <si>
    <t xml:space="preserve">      财政预算安排 </t>
  </si>
  <si>
    <t xml:space="preserve">      财政预算安排</t>
  </si>
  <si>
    <t>五、2022年付息预算数</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</si>
  <si>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</si>
  <si>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</si>
  <si>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r>
      <rPr>
        <sz val="11"/>
        <rFont val="黑体"/>
        <charset val="134"/>
      </rPr>
      <t>附表</t>
    </r>
    <r>
      <rPr>
        <sz val="11"/>
        <rFont val="Times New Roman"/>
        <charset val="134"/>
      </rPr>
      <t>2-5</t>
    </r>
  </si>
  <si>
    <t>地方政府债务限额提前下达情况表</t>
  </si>
  <si>
    <t>本地区</t>
  </si>
  <si>
    <t>本级</t>
  </si>
  <si>
    <t>下级</t>
  </si>
  <si>
    <t>一、2021年地方政府债务限额</t>
  </si>
  <si>
    <t>其中： 一般债务限额</t>
  </si>
  <si>
    <t xml:space="preserve">  专项债务限额</t>
  </si>
  <si>
    <t>二、提前下达的2022年地方政府债务新增限额</t>
  </si>
  <si>
    <t>注：本表反映本地区及本级年初预算中列示的地方政府债务限额情况，由县级以上地方各级财政部门在同级人大常委会批准年度预算后二十日内公开。</t>
  </si>
  <si>
    <t>表2-6</t>
  </si>
  <si>
    <t>区本级使用新增地方政府债务资金安排表</t>
  </si>
  <si>
    <t>序号</t>
  </si>
  <si>
    <t>项目主管部门</t>
  </si>
  <si>
    <t>债券性质</t>
  </si>
  <si>
    <t>债券规模</t>
  </si>
  <si>
    <t>注：海港区新增地方政府债券由河北省代发，空表列示。</t>
  </si>
  <si>
    <t>表2-7</t>
  </si>
  <si>
    <t>地方政府再融资债券分月发行安排表</t>
  </si>
  <si>
    <t>时间</t>
  </si>
  <si>
    <t>再融资债券计划发行规模</t>
  </si>
  <si>
    <t>1月</t>
  </si>
  <si>
    <t>2月</t>
  </si>
  <si>
    <t>3月</t>
  </si>
  <si>
    <t>4月</t>
  </si>
  <si>
    <t>5月</t>
  </si>
  <si>
    <t>6月</t>
  </si>
  <si>
    <t>7月</t>
  </si>
  <si>
    <t>8月</t>
  </si>
  <si>
    <t>9月</t>
  </si>
  <si>
    <t>10月</t>
  </si>
  <si>
    <t>11月</t>
  </si>
  <si>
    <t>12月</t>
  </si>
  <si>
    <t>注：海港区地方政府再融资债券由河北省代发，空表列示。</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</si>
</sst>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0_ "/>
    <numFmt numFmtId="179" formatCode="0.00_ "/>
    <numFmt numFmtId="180" formatCode="0;_렀"/>
    <numFmt numFmtId="181" formatCode="0_ "/>
    <numFmt numFmtId="182" formatCode="0_);[Red]\(0\)"/>
    <numFmt numFmtId="183" formatCode="0.00_);[Red]\(0.00\)"/>
  </numFmts>
  <fonts count="92">
    <font>
      <sz val="11"/>
      <color theme="1"/>
      <name val="宋体"/>
      <charset val="134"/>
      <scheme val="minor"/>
    </font>
    <font>
      <sz val="18"/>
      <color theme="1"/>
      <name val="宋体"/>
      <charset val="134"/>
      <scheme val="minor"/>
    </font>
    <font>
      <sz val="11"/>
      <name val="Times New Roman"/>
      <charset val="134"/>
    </font>
    <font>
      <sz val="18"/>
      <name val="方正小标宋_GBK"/>
      <charset val="134"/>
    </font>
    <font>
      <sz val="9"/>
      <color theme="1"/>
      <name val="宋体"/>
      <charset val="134"/>
    </font>
    <font>
      <b/>
      <sz val="11"/>
      <color theme="1"/>
      <name val="宋体"/>
      <charset val="134"/>
    </font>
    <font>
      <sz val="11"/>
      <color theme="1"/>
      <name val="宋体"/>
      <charset val="134"/>
    </font>
    <font>
      <sz val="11"/>
      <name val="宋体"/>
      <charset val="134"/>
      <scheme val="minor"/>
    </font>
    <font>
      <sz val="14"/>
      <name val="宋体"/>
      <charset val="134"/>
      <scheme val="minor"/>
    </font>
    <font>
      <sz val="18"/>
      <name val="宋体"/>
      <charset val="134"/>
      <scheme val="minor"/>
    </font>
    <font>
      <sz val="10.5"/>
      <color theme="1"/>
      <name val="宋体"/>
      <charset val="134"/>
      <scheme val="minor"/>
    </font>
    <font>
      <sz val="9"/>
      <color theme="1"/>
      <name val="宋体"/>
      <charset val="134"/>
      <scheme val="minor"/>
    </font>
    <font>
      <b/>
      <sz val="11"/>
      <color theme="1"/>
      <name val="宋体"/>
      <charset val="134"/>
      <scheme val="minor"/>
    </font>
    <font>
      <sz val="9"/>
      <name val="宋体"/>
      <charset val="134"/>
    </font>
    <font>
      <sz val="9"/>
      <color indexed="8"/>
      <name val="宋体"/>
      <charset val="134"/>
      <scheme val="minor"/>
    </font>
    <font>
      <sz val="8"/>
      <color theme="1"/>
      <name val="宋体"/>
      <charset val="134"/>
      <scheme val="minor"/>
    </font>
    <font>
      <b/>
      <sz val="12"/>
      <name val="宋体"/>
      <charset val="134"/>
      <scheme val="minor"/>
    </font>
    <font>
      <sz val="9"/>
      <name val="Times New Roman"/>
      <charset val="134"/>
    </font>
    <font>
      <b/>
      <sz val="11"/>
      <name val="宋体"/>
      <charset val="134"/>
      <scheme val="minor"/>
    </font>
    <font>
      <b/>
      <sz val="12"/>
      <name val="宋体"/>
      <charset val="134"/>
    </font>
    <font>
      <sz val="11"/>
      <name val="宋体"/>
      <charset val="134"/>
    </font>
    <font>
      <b/>
      <sz val="11"/>
      <name val="Times New Roman"/>
      <charset val="134"/>
    </font>
    <font>
      <b/>
      <sz val="12"/>
      <name val="Times New Roman"/>
      <charset val="134"/>
    </font>
    <font>
      <sz val="12"/>
      <color theme="1"/>
      <name val="宋体"/>
      <charset val="134"/>
      <scheme val="minor"/>
    </font>
    <font>
      <sz val="18"/>
      <name val="Times New Roman"/>
      <charset val="134"/>
    </font>
    <font>
      <b/>
      <sz val="12"/>
      <color theme="1"/>
      <name val="Times New Roman"/>
      <charset val="134"/>
    </font>
    <font>
      <b/>
      <sz val="12"/>
      <color theme="1"/>
      <name val="宋体"/>
      <charset val="134"/>
    </font>
    <font>
      <sz val="12"/>
      <color theme="1"/>
      <name val="Times New Roman"/>
      <charset val="134"/>
    </font>
    <font>
      <sz val="12"/>
      <color theme="1"/>
      <name val="宋体"/>
      <charset val="134"/>
    </font>
    <font>
      <sz val="12"/>
      <name val="Times New Roman"/>
      <charset val="134"/>
    </font>
    <font>
      <sz val="10"/>
      <name val="Times New Roman"/>
      <charset val="134"/>
    </font>
    <font>
      <b/>
      <sz val="11"/>
      <name val="方正书宋_GBK"/>
      <charset val="134"/>
    </font>
    <font>
      <sz val="14"/>
      <name val="Times New Roman"/>
      <charset val="134"/>
    </font>
    <font>
      <b/>
      <sz val="12"/>
      <name val="方正书宋_GBK"/>
      <charset val="134"/>
    </font>
    <font>
      <sz val="12"/>
      <name val="方正书宋_GBK"/>
      <charset val="134"/>
    </font>
    <font>
      <b/>
      <sz val="12"/>
      <name val="方正仿宋_GBK"/>
      <charset val="134"/>
    </font>
    <font>
      <b/>
      <sz val="9"/>
      <name val="Times New Roman"/>
      <charset val="134"/>
    </font>
    <font>
      <sz val="12"/>
      <name val="方正仿宋_GBK"/>
      <charset val="134"/>
    </font>
    <font>
      <sz val="12"/>
      <name val="宋体"/>
      <charset val="134"/>
    </font>
    <font>
      <b/>
      <sz val="12"/>
      <color theme="1"/>
      <name val="宋体"/>
      <charset val="134"/>
      <scheme val="minor"/>
    </font>
    <font>
      <sz val="12"/>
      <name val="黑体"/>
      <charset val="134"/>
    </font>
    <font>
      <sz val="11"/>
      <name val="方正仿宋_GBK"/>
      <charset val="134"/>
    </font>
    <font>
      <b/>
      <sz val="12"/>
      <color rgb="FF000000"/>
      <name val="Times New Roman"/>
      <charset val="134"/>
    </font>
    <font>
      <sz val="12"/>
      <color rgb="FF000000"/>
      <name val="Times New Roman"/>
      <charset val="134"/>
    </font>
    <font>
      <b/>
      <sz val="11"/>
      <name val="方正仿宋_GBK"/>
      <charset val="134"/>
    </font>
    <font>
      <sz val="11"/>
      <name val="方正书宋_GBK"/>
      <charset val="134"/>
    </font>
    <font>
      <b/>
      <sz val="11"/>
      <name val="宋体"/>
      <charset val="134"/>
    </font>
    <font>
      <sz val="11"/>
      <color theme="1"/>
      <name val="Times New Roman"/>
      <charset val="134"/>
    </font>
    <font>
      <b/>
      <sz val="12"/>
      <color theme="1"/>
      <name val="方正书宋_GBK"/>
      <charset val="134"/>
    </font>
    <font>
      <b/>
      <sz val="11"/>
      <color theme="1"/>
      <name val="Times New Roman"/>
      <charset val="134"/>
    </font>
    <font>
      <sz val="14"/>
      <color theme="1"/>
      <name val="Times New Roman"/>
      <charset val="134"/>
    </font>
    <font>
      <sz val="18"/>
      <color theme="1"/>
      <name val="方正小标宋_GBK"/>
      <charset val="134"/>
    </font>
    <font>
      <sz val="12"/>
      <color rgb="FF000000"/>
      <name val="宋体"/>
      <charset val="134"/>
    </font>
    <font>
      <sz val="10"/>
      <name val="方正仿宋_GBK"/>
      <charset val="134"/>
    </font>
    <font>
      <b/>
      <sz val="11"/>
      <color indexed="8"/>
      <name val="宋体"/>
      <charset val="134"/>
    </font>
    <font>
      <sz val="12"/>
      <name val="宋体"/>
      <charset val="134"/>
      <scheme val="minor"/>
    </font>
    <font>
      <sz val="10"/>
      <name val="宋体"/>
      <charset val="134"/>
    </font>
    <font>
      <sz val="11"/>
      <name val="黑体"/>
      <charset val="134"/>
    </font>
    <font>
      <sz val="18"/>
      <color theme="1"/>
      <name val="方正小标宋简体"/>
      <charset val="134"/>
    </font>
    <font>
      <sz val="12"/>
      <color theme="1"/>
      <name val="Calibri"/>
      <charset val="134"/>
    </font>
    <font>
      <sz val="12"/>
      <color rgb="FFFF0000"/>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sz val="11"/>
      <color indexed="9"/>
      <name val="宋体"/>
      <charset val="134"/>
    </font>
    <font>
      <sz val="11"/>
      <color rgb="FFFF0000"/>
      <name val="宋体"/>
      <charset val="0"/>
      <scheme val="minor"/>
    </font>
    <font>
      <sz val="11"/>
      <color rgb="FFFA7D00"/>
      <name val="宋体"/>
      <charset val="0"/>
      <scheme val="minor"/>
    </font>
    <font>
      <b/>
      <sz val="13"/>
      <color theme="3"/>
      <name val="宋体"/>
      <charset val="134"/>
      <scheme val="minor"/>
    </font>
    <font>
      <sz val="11"/>
      <color rgb="FF9C6500"/>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0"/>
      <name val="Helv"/>
      <charset val="134"/>
    </font>
    <font>
      <sz val="7"/>
      <name val="Small Fonts"/>
      <charset val="134"/>
    </font>
    <font>
      <sz val="12"/>
      <name val="Courier"/>
      <charset val="134"/>
    </font>
    <font>
      <sz val="11"/>
      <color indexed="8"/>
      <name val="宋体"/>
      <charset val="134"/>
    </font>
    <font>
      <sz val="10"/>
      <name val="MS Sans Serif"/>
      <charset val="134"/>
    </font>
    <font>
      <b/>
      <sz val="11"/>
      <color rgb="FFFFFFFF"/>
      <name val="宋体"/>
      <charset val="0"/>
      <scheme val="minor"/>
    </font>
    <font>
      <sz val="11"/>
      <color indexed="20"/>
      <name val="宋体"/>
      <charset val="134"/>
    </font>
    <font>
      <b/>
      <sz val="9"/>
      <name val="方正书宋_GBK"/>
      <charset val="134"/>
    </font>
    <font>
      <sz val="9"/>
      <name val="方正仿宋_GBK"/>
      <charset val="134"/>
    </font>
    <font>
      <sz val="11"/>
      <color theme="1"/>
      <name val="黑体"/>
      <charset val="134"/>
    </font>
    <font>
      <sz val="11"/>
      <color theme="1"/>
      <name val="方正仿宋_GBK"/>
      <charset val="134"/>
    </font>
    <font>
      <b/>
      <sz val="12"/>
      <color rgb="FF000000"/>
      <name val="宋体"/>
      <charset val="134"/>
    </font>
  </fonts>
  <fills count="5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indexed="29"/>
        <bgColor indexed="64"/>
      </patternFill>
    </fill>
    <fill>
      <patternFill patternType="solid">
        <fgColor theme="4" tint="0.799981688894314"/>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indexed="52"/>
        <bgColor indexed="64"/>
      </patternFill>
    </fill>
    <fill>
      <patternFill patternType="solid">
        <fgColor indexed="57"/>
        <bgColor indexed="64"/>
      </patternFill>
    </fill>
    <fill>
      <patternFill patternType="solid">
        <fgColor theme="4"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indexed="36"/>
        <bgColor indexed="64"/>
      </patternFill>
    </fill>
    <fill>
      <patternFill patternType="solid">
        <fgColor indexed="11"/>
        <bgColor indexed="64"/>
      </patternFill>
    </fill>
    <fill>
      <patternFill patternType="solid">
        <fgColor indexed="27"/>
        <bgColor indexed="64"/>
      </patternFill>
    </fill>
    <fill>
      <patternFill patternType="solid">
        <fgColor indexed="62"/>
        <bgColor indexed="64"/>
      </patternFill>
    </fill>
    <fill>
      <patternFill patternType="solid">
        <fgColor indexed="46"/>
        <bgColor indexed="64"/>
      </patternFill>
    </fill>
    <fill>
      <patternFill patternType="solid">
        <fgColor rgb="FFA5A5A5"/>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indexed="31"/>
        <bgColor indexed="64"/>
      </patternFill>
    </fill>
    <fill>
      <patternFill patternType="solid">
        <fgColor indexed="44"/>
        <bgColor indexed="64"/>
      </patternFill>
    </fill>
    <fill>
      <patternFill patternType="solid">
        <fgColor indexed="45"/>
        <bgColor indexed="64"/>
      </patternFill>
    </fill>
    <fill>
      <patternFill patternType="solid">
        <fgColor indexed="53"/>
        <bgColor indexed="64"/>
      </patternFill>
    </fill>
    <fill>
      <patternFill patternType="solid">
        <fgColor indexed="49"/>
        <bgColor indexed="64"/>
      </patternFill>
    </fill>
    <fill>
      <patternFill patternType="solid">
        <fgColor indexed="42"/>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indexed="30"/>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120">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0" borderId="0">
      <protection locked="0"/>
    </xf>
    <xf numFmtId="0" fontId="13" fillId="0" borderId="0">
      <protection locked="0"/>
    </xf>
    <xf numFmtId="0" fontId="66" fillId="15" borderId="0" applyNumberFormat="0" applyBorder="0" applyAlignment="0" applyProtection="0">
      <alignment vertical="center"/>
    </xf>
    <xf numFmtId="0" fontId="61" fillId="11" borderId="0" applyNumberFormat="0" applyBorder="0" applyAlignment="0" applyProtection="0">
      <alignment vertical="center"/>
    </xf>
    <xf numFmtId="0" fontId="64" fillId="6" borderId="11" applyNumberFormat="0" applyAlignment="0" applyProtection="0">
      <alignment vertical="center"/>
    </xf>
    <xf numFmtId="41" fontId="0" fillId="0" borderId="0" applyFont="0" applyFill="0" applyBorder="0" applyAlignment="0" applyProtection="0">
      <alignment vertical="center"/>
    </xf>
    <xf numFmtId="0" fontId="13" fillId="0" borderId="0">
      <protection locked="0"/>
    </xf>
    <xf numFmtId="0" fontId="61" fillId="23" borderId="0" applyNumberFormat="0" applyBorder="0" applyAlignment="0" applyProtection="0">
      <alignment vertical="center"/>
    </xf>
    <xf numFmtId="0" fontId="71" fillId="20" borderId="0" applyNumberFormat="0" applyBorder="0" applyAlignment="0" applyProtection="0">
      <alignment vertical="center"/>
    </xf>
    <xf numFmtId="43" fontId="0" fillId="0" borderId="0" applyFont="0" applyFill="0" applyBorder="0" applyAlignment="0" applyProtection="0">
      <alignment vertical="center"/>
    </xf>
    <xf numFmtId="0" fontId="62" fillId="9" borderId="0" applyNumberFormat="0" applyBorder="0" applyAlignment="0" applyProtection="0">
      <alignment vertical="center"/>
    </xf>
    <xf numFmtId="0" fontId="76" fillId="0" borderId="0" applyNumberFormat="0" applyFill="0" applyBorder="0" applyAlignment="0" applyProtection="0">
      <alignment vertical="center"/>
    </xf>
    <xf numFmtId="9" fontId="0" fillId="0" borderId="0" applyFont="0" applyFill="0" applyBorder="0" applyAlignment="0" applyProtection="0">
      <alignment vertical="center"/>
    </xf>
    <xf numFmtId="0" fontId="79" fillId="0" borderId="0" applyNumberFormat="0" applyFill="0" applyBorder="0" applyAlignment="0" applyProtection="0">
      <alignment vertical="center"/>
    </xf>
    <xf numFmtId="0" fontId="0" fillId="22" borderId="14" applyNumberFormat="0" applyFont="0" applyAlignment="0" applyProtection="0">
      <alignment vertical="center"/>
    </xf>
    <xf numFmtId="0" fontId="13" fillId="0" borderId="0">
      <protection locked="0"/>
    </xf>
    <xf numFmtId="0" fontId="62" fillId="19" borderId="0" applyNumberFormat="0" applyBorder="0" applyAlignment="0" applyProtection="0">
      <alignment vertical="center"/>
    </xf>
    <xf numFmtId="0" fontId="7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83" fillId="35" borderId="0" applyNumberFormat="0" applyBorder="0" applyAlignment="0" applyProtection="0">
      <alignment vertical="center"/>
    </xf>
    <xf numFmtId="0" fontId="80" fillId="0" borderId="0"/>
    <xf numFmtId="0" fontId="74" fillId="0" borderId="0" applyNumberFormat="0" applyFill="0" applyBorder="0" applyAlignment="0" applyProtection="0">
      <alignment vertical="center"/>
    </xf>
    <xf numFmtId="0" fontId="38" fillId="0" borderId="0"/>
    <xf numFmtId="0" fontId="66" fillId="37" borderId="0" applyNumberFormat="0" applyBorder="0" applyAlignment="0" applyProtection="0">
      <alignment vertical="center"/>
    </xf>
    <xf numFmtId="0" fontId="83" fillId="36" borderId="0" applyNumberFormat="0" applyBorder="0" applyAlignment="0" applyProtection="0">
      <alignment vertical="center"/>
    </xf>
    <xf numFmtId="0" fontId="78" fillId="0" borderId="0" applyNumberFormat="0" applyFill="0" applyBorder="0" applyAlignment="0" applyProtection="0">
      <alignment vertical="center"/>
    </xf>
    <xf numFmtId="0" fontId="72" fillId="0" borderId="13" applyNumberFormat="0" applyFill="0" applyAlignment="0" applyProtection="0">
      <alignment vertical="center"/>
    </xf>
    <xf numFmtId="0" fontId="69" fillId="0" borderId="13" applyNumberFormat="0" applyFill="0" applyAlignment="0" applyProtection="0">
      <alignment vertical="center"/>
    </xf>
    <xf numFmtId="0" fontId="62" fillId="5" borderId="0" applyNumberFormat="0" applyBorder="0" applyAlignment="0" applyProtection="0">
      <alignment vertical="center"/>
    </xf>
    <xf numFmtId="0" fontId="75" fillId="0" borderId="16" applyNumberFormat="0" applyFill="0" applyAlignment="0" applyProtection="0">
      <alignment vertical="center"/>
    </xf>
    <xf numFmtId="0" fontId="62" fillId="29" borderId="0" applyNumberFormat="0" applyBorder="0" applyAlignment="0" applyProtection="0">
      <alignment vertical="center"/>
    </xf>
    <xf numFmtId="0" fontId="73" fillId="12" borderId="15" applyNumberFormat="0" applyAlignment="0" applyProtection="0">
      <alignment vertical="center"/>
    </xf>
    <xf numFmtId="0" fontId="83" fillId="38" borderId="0" applyNumberFormat="0" applyBorder="0" applyAlignment="0" applyProtection="0">
      <alignment vertical="center"/>
    </xf>
    <xf numFmtId="0" fontId="65" fillId="12" borderId="11" applyNumberFormat="0" applyAlignment="0" applyProtection="0">
      <alignment vertical="center"/>
    </xf>
    <xf numFmtId="0" fontId="85" fillId="39" borderId="17" applyNumberFormat="0" applyAlignment="0" applyProtection="0">
      <alignment vertical="center"/>
    </xf>
    <xf numFmtId="0" fontId="61" fillId="32" borderId="0" applyNumberFormat="0" applyBorder="0" applyAlignment="0" applyProtection="0">
      <alignment vertical="center"/>
    </xf>
    <xf numFmtId="0" fontId="62" fillId="7" borderId="0" applyNumberFormat="0" applyBorder="0" applyAlignment="0" applyProtection="0">
      <alignment vertical="center"/>
    </xf>
    <xf numFmtId="0" fontId="68" fillId="0" borderId="12" applyNumberFormat="0" applyFill="0" applyAlignment="0" applyProtection="0">
      <alignment vertical="center"/>
    </xf>
    <xf numFmtId="0" fontId="63" fillId="0" borderId="10" applyNumberFormat="0" applyFill="0" applyAlignment="0" applyProtection="0">
      <alignment vertical="center"/>
    </xf>
    <xf numFmtId="0" fontId="83" fillId="44" borderId="0" applyNumberFormat="0" applyBorder="0" applyAlignment="0" applyProtection="0">
      <alignment vertical="center"/>
    </xf>
    <xf numFmtId="0" fontId="77" fillId="33" borderId="0" applyNumberFormat="0" applyBorder="0" applyAlignment="0" applyProtection="0">
      <alignment vertical="center"/>
    </xf>
    <xf numFmtId="0" fontId="70" fillId="18" borderId="0" applyNumberFormat="0" applyBorder="0" applyAlignment="0" applyProtection="0">
      <alignment vertical="center"/>
    </xf>
    <xf numFmtId="0" fontId="66" fillId="47" borderId="0" applyNumberFormat="0" applyBorder="0" applyAlignment="0" applyProtection="0">
      <alignment vertical="center"/>
    </xf>
    <xf numFmtId="0" fontId="61" fillId="28" borderId="0" applyNumberFormat="0" applyBorder="0" applyAlignment="0" applyProtection="0">
      <alignment vertical="center"/>
    </xf>
    <xf numFmtId="0" fontId="62" fillId="10" borderId="0" applyNumberFormat="0" applyBorder="0" applyAlignment="0" applyProtection="0">
      <alignment vertical="center"/>
    </xf>
    <xf numFmtId="0" fontId="61" fillId="16" borderId="0" applyNumberFormat="0" applyBorder="0" applyAlignment="0" applyProtection="0">
      <alignment vertical="center"/>
    </xf>
    <xf numFmtId="0" fontId="61" fillId="26" borderId="0" applyNumberFormat="0" applyBorder="0" applyAlignment="0" applyProtection="0">
      <alignment vertical="center"/>
    </xf>
    <xf numFmtId="0" fontId="61" fillId="21" borderId="0" applyNumberFormat="0" applyBorder="0" applyAlignment="0" applyProtection="0">
      <alignment vertical="center"/>
    </xf>
    <xf numFmtId="0" fontId="61" fillId="31" borderId="0" applyNumberFormat="0" applyBorder="0" applyAlignment="0" applyProtection="0">
      <alignment vertical="center"/>
    </xf>
    <xf numFmtId="0" fontId="62" fillId="17" borderId="0" applyNumberFormat="0" applyBorder="0" applyAlignment="0" applyProtection="0">
      <alignment vertical="center"/>
    </xf>
    <xf numFmtId="0" fontId="62" fillId="27" borderId="0" applyNumberFormat="0" applyBorder="0" applyAlignment="0" applyProtection="0">
      <alignment vertical="center"/>
    </xf>
    <xf numFmtId="0" fontId="61" fillId="14" borderId="0" applyNumberFormat="0" applyBorder="0" applyAlignment="0" applyProtection="0">
      <alignment vertical="center"/>
    </xf>
    <xf numFmtId="0" fontId="61" fillId="4" borderId="0" applyNumberFormat="0" applyBorder="0" applyAlignment="0" applyProtection="0">
      <alignment vertical="center"/>
    </xf>
    <xf numFmtId="0" fontId="83" fillId="43" borderId="0" applyNumberFormat="0" applyBorder="0" applyAlignment="0" applyProtection="0">
      <alignment vertical="center"/>
    </xf>
    <xf numFmtId="0" fontId="62" fillId="42" borderId="0" applyNumberFormat="0" applyBorder="0" applyAlignment="0" applyProtection="0">
      <alignment vertical="center"/>
    </xf>
    <xf numFmtId="0" fontId="61" fillId="30" borderId="0" applyNumberFormat="0" applyBorder="0" applyAlignment="0" applyProtection="0">
      <alignment vertical="center"/>
    </xf>
    <xf numFmtId="0" fontId="83" fillId="45" borderId="0" applyNumberFormat="0" applyBorder="0" applyAlignment="0" applyProtection="0">
      <alignment vertical="center"/>
    </xf>
    <xf numFmtId="0" fontId="62" fillId="41" borderId="0" applyNumberFormat="0" applyBorder="0" applyAlignment="0" applyProtection="0">
      <alignment vertical="center"/>
    </xf>
    <xf numFmtId="0" fontId="62" fillId="40" borderId="0" applyNumberFormat="0" applyBorder="0" applyAlignment="0" applyProtection="0">
      <alignment vertical="center"/>
    </xf>
    <xf numFmtId="0" fontId="61" fillId="13" borderId="0" applyNumberFormat="0" applyBorder="0" applyAlignment="0" applyProtection="0">
      <alignment vertical="center"/>
    </xf>
    <xf numFmtId="0" fontId="83" fillId="48" borderId="0" applyNumberFormat="0" applyBorder="0" applyAlignment="0" applyProtection="0">
      <alignment vertical="center"/>
    </xf>
    <xf numFmtId="0" fontId="62" fillId="8" borderId="0" applyNumberFormat="0" applyBorder="0" applyAlignment="0" applyProtection="0">
      <alignment vertical="center"/>
    </xf>
    <xf numFmtId="0" fontId="80" fillId="0" borderId="0"/>
    <xf numFmtId="0" fontId="86" fillId="45" borderId="0" applyNumberFormat="0" applyBorder="0" applyAlignment="0" applyProtection="0">
      <alignment vertical="center"/>
    </xf>
    <xf numFmtId="0" fontId="80" fillId="0" borderId="0"/>
    <xf numFmtId="0" fontId="83" fillId="38" borderId="0" applyNumberFormat="0" applyBorder="0" applyAlignment="0" applyProtection="0">
      <alignment vertical="center"/>
    </xf>
    <xf numFmtId="0" fontId="66" fillId="49" borderId="0" applyNumberFormat="0" applyBorder="0" applyAlignment="0" applyProtection="0">
      <alignment vertical="center"/>
    </xf>
    <xf numFmtId="0" fontId="83" fillId="50" borderId="0" applyNumberFormat="0" applyBorder="0" applyAlignment="0" applyProtection="0">
      <alignment vertical="center"/>
    </xf>
    <xf numFmtId="0" fontId="83" fillId="44" borderId="0" applyNumberFormat="0" applyBorder="0" applyAlignment="0" applyProtection="0">
      <alignment vertical="center"/>
    </xf>
    <xf numFmtId="0" fontId="83" fillId="15" borderId="0" applyNumberFormat="0" applyBorder="0" applyAlignment="0" applyProtection="0">
      <alignment vertical="center"/>
    </xf>
    <xf numFmtId="0" fontId="83" fillId="51" borderId="0" applyNumberFormat="0" applyBorder="0" applyAlignment="0" applyProtection="0">
      <alignment vertical="center"/>
    </xf>
    <xf numFmtId="0" fontId="13" fillId="0" borderId="0">
      <protection locked="0"/>
    </xf>
    <xf numFmtId="0" fontId="66" fillId="52" borderId="0" applyNumberFormat="0" applyBorder="0" applyAlignment="0" applyProtection="0">
      <alignment vertical="center"/>
    </xf>
    <xf numFmtId="0" fontId="13" fillId="0" borderId="0">
      <protection locked="0"/>
    </xf>
    <xf numFmtId="0" fontId="66" fillId="35" borderId="0" applyNumberFormat="0" applyBorder="0" applyAlignment="0" applyProtection="0">
      <alignment vertical="center"/>
    </xf>
    <xf numFmtId="0" fontId="13" fillId="0" borderId="0">
      <protection locked="0"/>
    </xf>
    <xf numFmtId="0" fontId="66" fillId="34" borderId="0" applyNumberFormat="0" applyBorder="0" applyAlignment="0" applyProtection="0">
      <alignment vertical="center"/>
    </xf>
    <xf numFmtId="0" fontId="13" fillId="0" borderId="0">
      <protection locked="0"/>
    </xf>
    <xf numFmtId="0" fontId="66" fillId="47" borderId="0" applyNumberFormat="0" applyBorder="0" applyAlignment="0" applyProtection="0">
      <alignment vertical="center"/>
    </xf>
    <xf numFmtId="0" fontId="66" fillId="24" borderId="0" applyNumberFormat="0" applyBorder="0" applyAlignment="0" applyProtection="0">
      <alignment vertical="center"/>
    </xf>
    <xf numFmtId="37" fontId="81" fillId="0" borderId="0"/>
    <xf numFmtId="0" fontId="84" fillId="0" borderId="0"/>
    <xf numFmtId="9" fontId="80" fillId="0" borderId="0" applyFont="0" applyFill="0" applyBorder="0" applyAlignment="0" applyProtection="0"/>
    <xf numFmtId="0" fontId="20" fillId="0" borderId="1">
      <alignment horizontal="distributed" vertical="center" wrapText="1"/>
    </xf>
    <xf numFmtId="0" fontId="86" fillId="45" borderId="0" applyNumberFormat="0" applyBorder="0" applyAlignment="0" applyProtection="0">
      <alignment vertical="center"/>
    </xf>
    <xf numFmtId="0" fontId="13" fillId="0" borderId="0">
      <protection locked="0"/>
    </xf>
    <xf numFmtId="0" fontId="13" fillId="0" borderId="0">
      <protection locked="0"/>
    </xf>
    <xf numFmtId="0" fontId="13" fillId="0" borderId="0">
      <protection locked="0"/>
    </xf>
    <xf numFmtId="0" fontId="13" fillId="0" borderId="0">
      <protection locked="0"/>
    </xf>
    <xf numFmtId="0" fontId="13" fillId="0" borderId="0">
      <protection locked="0"/>
    </xf>
    <xf numFmtId="0" fontId="13" fillId="0" borderId="0">
      <protection locked="0"/>
    </xf>
    <xf numFmtId="0" fontId="80" fillId="0" borderId="0"/>
    <xf numFmtId="0" fontId="38" fillId="0" borderId="0"/>
    <xf numFmtId="0" fontId="38" fillId="0" borderId="0">
      <alignment vertical="center"/>
    </xf>
    <xf numFmtId="0" fontId="13" fillId="0" borderId="0">
      <protection locked="0"/>
    </xf>
    <xf numFmtId="0" fontId="13" fillId="0" borderId="0">
      <protection locked="0"/>
    </xf>
    <xf numFmtId="0" fontId="38" fillId="0" borderId="0"/>
    <xf numFmtId="0" fontId="13" fillId="0" borderId="0">
      <protection locked="0"/>
    </xf>
    <xf numFmtId="0" fontId="13" fillId="0" borderId="0">
      <protection locked="0"/>
    </xf>
    <xf numFmtId="0" fontId="13" fillId="0" borderId="0">
      <protection locked="0"/>
    </xf>
    <xf numFmtId="0" fontId="13" fillId="0" borderId="0">
      <protection locked="0"/>
    </xf>
    <xf numFmtId="0" fontId="13" fillId="0" borderId="0">
      <protection locked="0"/>
    </xf>
    <xf numFmtId="0" fontId="80" fillId="0" borderId="0"/>
    <xf numFmtId="0" fontId="83" fillId="0" borderId="0">
      <alignment vertical="center"/>
    </xf>
    <xf numFmtId="0" fontId="38" fillId="0" borderId="0"/>
    <xf numFmtId="0" fontId="84" fillId="0" borderId="0"/>
    <xf numFmtId="0" fontId="66" fillId="34" borderId="0" applyNumberFormat="0" applyBorder="0" applyAlignment="0" applyProtection="0">
      <alignment vertical="center"/>
    </xf>
    <xf numFmtId="0" fontId="80" fillId="0" borderId="0" applyFont="0" applyFill="0" applyBorder="0" applyAlignment="0" applyProtection="0"/>
    <xf numFmtId="4" fontId="80" fillId="0" borderId="0" applyFont="0" applyFill="0" applyBorder="0" applyAlignment="0" applyProtection="0"/>
    <xf numFmtId="0" fontId="80" fillId="0" borderId="0" applyFont="0" applyFill="0" applyBorder="0" applyAlignment="0" applyProtection="0"/>
    <xf numFmtId="0" fontId="80" fillId="0" borderId="0" applyFont="0" applyFill="0" applyBorder="0" applyAlignment="0" applyProtection="0"/>
    <xf numFmtId="1" fontId="20" fillId="0" borderId="1">
      <alignment vertical="center"/>
      <protection locked="0"/>
    </xf>
    <xf numFmtId="0" fontId="82" fillId="0" borderId="0"/>
    <xf numFmtId="176" fontId="20" fillId="0" borderId="1">
      <alignment vertical="center"/>
      <protection locked="0"/>
    </xf>
    <xf numFmtId="0" fontId="80" fillId="0" borderId="0"/>
    <xf numFmtId="0" fontId="66" fillId="25" borderId="0" applyNumberFormat="0" applyBorder="0" applyAlignment="0" applyProtection="0">
      <alignment vertical="center"/>
    </xf>
    <xf numFmtId="0" fontId="66" fillId="46" borderId="0" applyNumberFormat="0" applyBorder="0" applyAlignment="0" applyProtection="0">
      <alignment vertical="center"/>
    </xf>
  </cellStyleXfs>
  <cellXfs count="426">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0" fillId="0" borderId="0" xfId="0" applyFont="1" applyFill="1" applyAlignment="1">
      <alignment horizontal="right"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2" fillId="0" borderId="0" xfId="107" applyFont="1" applyFill="1" applyBorder="1" applyAlignment="1">
      <alignment horizontal="left" vertical="center"/>
    </xf>
    <xf numFmtId="49" fontId="3" fillId="0" borderId="0" xfId="105" applyNumberFormat="1" applyFont="1" applyFill="1" applyAlignment="1">
      <alignment horizontal="center" vertical="center"/>
    </xf>
    <xf numFmtId="0" fontId="4" fillId="0" borderId="2"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indent="2"/>
    </xf>
    <xf numFmtId="0" fontId="0" fillId="2" borderId="1" xfId="0" applyFill="1" applyBorder="1" applyAlignment="1">
      <alignment vertical="center"/>
    </xf>
    <xf numFmtId="0" fontId="6" fillId="0" borderId="1" xfId="0" applyFont="1" applyFill="1" applyBorder="1" applyAlignment="1">
      <alignment horizontal="left" vertical="center" wrapText="1" indent="4"/>
    </xf>
    <xf numFmtId="0" fontId="4" fillId="0" borderId="3" xfId="0" applyFont="1" applyFill="1" applyBorder="1" applyAlignment="1">
      <alignment horizontal="left" vertical="center" wrapText="1"/>
    </xf>
    <xf numFmtId="0" fontId="7" fillId="0" borderId="0" xfId="107" applyFont="1" applyFill="1" applyBorder="1" applyAlignment="1">
      <alignment horizontal="left" vertical="center"/>
    </xf>
    <xf numFmtId="0" fontId="8" fillId="0" borderId="0" xfId="107" applyFont="1" applyFill="1" applyBorder="1" applyAlignment="1">
      <alignment horizontal="left" vertical="center"/>
    </xf>
    <xf numFmtId="49" fontId="9" fillId="0" borderId="0" xfId="105" applyNumberFormat="1" applyFont="1" applyFill="1" applyAlignment="1">
      <alignment horizontal="center" vertical="center"/>
    </xf>
    <xf numFmtId="0" fontId="10" fillId="0" borderId="0" xfId="0" applyFont="1" applyFill="1" applyAlignment="1">
      <alignment vertical="center"/>
    </xf>
    <xf numFmtId="0" fontId="11" fillId="0" borderId="0" xfId="0" applyFont="1" applyFill="1" applyAlignment="1">
      <alignment horizontal="right"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shrinkToFit="1"/>
    </xf>
    <xf numFmtId="177" fontId="14" fillId="0" borderId="1" xfId="0" applyNumberFormat="1" applyFont="1" applyFill="1" applyBorder="1" applyAlignment="1">
      <alignment vertical="center" wrapText="1"/>
    </xf>
    <xf numFmtId="177" fontId="14" fillId="3" borderId="1" xfId="0" applyNumberFormat="1" applyFont="1" applyFill="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Alignment="1">
      <alignment horizontal="left" vertical="center" wrapText="1"/>
    </xf>
    <xf numFmtId="0" fontId="16" fillId="0" borderId="0" xfId="105" applyFont="1" applyFill="1" applyAlignment="1">
      <alignment horizontal="center" vertical="center"/>
    </xf>
    <xf numFmtId="178" fontId="7" fillId="0" borderId="0" xfId="105" applyNumberFormat="1" applyFont="1" applyFill="1" applyAlignment="1">
      <alignment horizontal="right" vertical="center"/>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0" fillId="0" borderId="0" xfId="0" applyAlignment="1">
      <alignment vertical="center"/>
    </xf>
    <xf numFmtId="0" fontId="13" fillId="0" borderId="0" xfId="9" applyAlignment="1">
      <alignment vertical="center"/>
      <protection locked="0"/>
    </xf>
    <xf numFmtId="0" fontId="17" fillId="0" borderId="0" xfId="9" applyFont="1" applyAlignment="1">
      <alignment vertical="center"/>
      <protection locked="0"/>
    </xf>
    <xf numFmtId="0" fontId="3" fillId="0" borderId="0" xfId="9" applyFont="1" applyAlignment="1">
      <alignment horizontal="center" vertical="center"/>
      <protection locked="0"/>
    </xf>
    <xf numFmtId="0" fontId="0" fillId="0" borderId="0" xfId="0" applyBorder="1" applyAlignment="1">
      <alignment vertical="center"/>
    </xf>
    <xf numFmtId="0" fontId="2" fillId="0" borderId="0" xfId="9" applyFont="1" applyAlignment="1">
      <alignment vertical="center"/>
      <protection locked="0"/>
    </xf>
    <xf numFmtId="0" fontId="13" fillId="0" borderId="0" xfId="9" applyAlignment="1">
      <alignment horizontal="right" vertical="center"/>
      <protection locked="0"/>
    </xf>
    <xf numFmtId="0" fontId="18" fillId="0" borderId="1" xfId="9" applyFont="1" applyBorder="1" applyAlignment="1">
      <alignment horizontal="center" vertical="center"/>
      <protection locked="0"/>
    </xf>
    <xf numFmtId="179" fontId="19" fillId="0" borderId="1" xfId="0" applyNumberFormat="1" applyFont="1" applyBorder="1" applyAlignment="1">
      <alignment horizontal="center" vertical="center"/>
    </xf>
    <xf numFmtId="0" fontId="20" fillId="0" borderId="1" xfId="0" applyFont="1" applyBorder="1" applyAlignment="1">
      <alignment vertical="center"/>
    </xf>
    <xf numFmtId="177" fontId="20" fillId="2" borderId="1" xfId="0" applyNumberFormat="1" applyFont="1" applyFill="1" applyBorder="1" applyAlignment="1">
      <alignment horizontal="right" vertical="center"/>
    </xf>
    <xf numFmtId="177" fontId="0" fillId="0" borderId="0" xfId="0" applyNumberFormat="1" applyAlignment="1">
      <alignment vertical="center"/>
    </xf>
    <xf numFmtId="181" fontId="20" fillId="0" borderId="1" xfId="0" applyNumberFormat="1" applyFont="1" applyBorder="1" applyAlignment="1" applyProtection="1">
      <alignment horizontal="left" vertical="center"/>
      <protection locked="0"/>
    </xf>
    <xf numFmtId="177" fontId="20" fillId="2" borderId="1" xfId="0" applyNumberFormat="1" applyFont="1" applyFill="1" applyBorder="1" applyAlignment="1" applyProtection="1">
      <alignment horizontal="right" vertical="center"/>
      <protection locked="0"/>
    </xf>
    <xf numFmtId="0" fontId="0" fillId="0" borderId="1" xfId="0" applyBorder="1" applyAlignment="1">
      <alignment vertical="center"/>
    </xf>
    <xf numFmtId="177" fontId="0" fillId="2" borderId="1" xfId="0" applyNumberFormat="1" applyFill="1" applyBorder="1" applyAlignment="1">
      <alignment horizontal="right" vertical="center"/>
    </xf>
    <xf numFmtId="177" fontId="0" fillId="0" borderId="1" xfId="0" applyNumberFormat="1" applyFill="1" applyBorder="1" applyAlignment="1">
      <alignment horizontal="right" vertical="center"/>
    </xf>
    <xf numFmtId="0" fontId="21" fillId="0" borderId="0" xfId="9" applyFont="1" applyAlignment="1">
      <alignment horizontal="left" vertical="center" indent="1"/>
      <protection locked="0"/>
    </xf>
    <xf numFmtId="0" fontId="2" fillId="0" borderId="0" xfId="9" applyFont="1" applyAlignment="1">
      <alignment horizontal="left" vertical="center" indent="2"/>
      <protection locked="0"/>
    </xf>
    <xf numFmtId="0" fontId="21" fillId="0" borderId="0" xfId="9" applyFont="1" applyAlignment="1">
      <alignment vertical="center"/>
      <protection locked="0"/>
    </xf>
    <xf numFmtId="0" fontId="22" fillId="0" borderId="0" xfId="9" applyFont="1" applyAlignment="1">
      <alignment vertical="center"/>
      <protection locked="0"/>
    </xf>
    <xf numFmtId="0" fontId="23" fillId="0" borderId="0" xfId="0" applyFont="1" applyFill="1" applyAlignment="1">
      <alignment vertical="center"/>
    </xf>
    <xf numFmtId="49" fontId="2" fillId="0" borderId="0" xfId="9" applyNumberFormat="1" applyFont="1" applyAlignment="1">
      <alignment horizontal="left" vertical="center"/>
      <protection locked="0"/>
    </xf>
    <xf numFmtId="179" fontId="2" fillId="0" borderId="0" xfId="9" applyNumberFormat="1" applyFont="1" applyAlignment="1">
      <alignment vertical="center"/>
      <protection locked="0"/>
    </xf>
    <xf numFmtId="49" fontId="17" fillId="0" borderId="0" xfId="99" applyNumberFormat="1" applyFont="1" applyAlignment="1">
      <alignment vertical="center"/>
    </xf>
    <xf numFmtId="2" fontId="17" fillId="0" borderId="0" xfId="99" applyNumberFormat="1" applyFont="1" applyAlignment="1">
      <alignment vertical="center"/>
    </xf>
    <xf numFmtId="182" fontId="17" fillId="0" borderId="0" xfId="9" applyNumberFormat="1" applyFont="1" applyAlignment="1">
      <alignment vertical="center"/>
      <protection locked="0"/>
    </xf>
    <xf numFmtId="0" fontId="2" fillId="0" borderId="0" xfId="107" applyFont="1" applyAlignment="1">
      <alignment horizontal="left" vertical="center"/>
    </xf>
    <xf numFmtId="0" fontId="24" fillId="0" borderId="0" xfId="9" applyFont="1" applyAlignment="1">
      <alignment horizontal="center" vertical="center"/>
      <protection locked="0"/>
    </xf>
    <xf numFmtId="182" fontId="24" fillId="0" borderId="0" xfId="9" applyNumberFormat="1" applyFont="1" applyAlignment="1">
      <alignment horizontal="center" vertical="center"/>
      <protection locked="0"/>
    </xf>
    <xf numFmtId="179" fontId="2" fillId="0" borderId="0" xfId="9" applyNumberFormat="1" applyFont="1" applyAlignment="1">
      <alignment horizontal="right" vertical="center"/>
      <protection locked="0"/>
    </xf>
    <xf numFmtId="49" fontId="16" fillId="0" borderId="1" xfId="9" applyNumberFormat="1" applyFont="1" applyBorder="1" applyAlignment="1">
      <alignment horizontal="center" vertical="center"/>
      <protection locked="0"/>
    </xf>
    <xf numFmtId="0" fontId="16" fillId="0" borderId="1" xfId="9" applyFont="1" applyBorder="1" applyAlignment="1">
      <alignment horizontal="center" vertical="center"/>
      <protection locked="0"/>
    </xf>
    <xf numFmtId="179" fontId="16" fillId="0" borderId="1" xfId="9" applyNumberFormat="1" applyFont="1" applyBorder="1" applyAlignment="1">
      <alignment horizontal="center" vertical="center"/>
      <protection locked="0"/>
    </xf>
    <xf numFmtId="0" fontId="2" fillId="0" borderId="0" xfId="99" applyFont="1" applyAlignment="1">
      <alignment vertical="center" wrapText="1"/>
    </xf>
    <xf numFmtId="0" fontId="25" fillId="0" borderId="1" xfId="0" applyFont="1" applyFill="1" applyBorder="1" applyAlignment="1">
      <alignment horizontal="left" vertical="center"/>
    </xf>
    <xf numFmtId="0" fontId="26" fillId="0" borderId="1" xfId="0" applyFont="1" applyFill="1" applyBorder="1" applyAlignment="1">
      <alignment horizontal="left" vertical="center"/>
    </xf>
    <xf numFmtId="0" fontId="25" fillId="0" borderId="1" xfId="0" applyFont="1" applyFill="1" applyBorder="1" applyAlignment="1">
      <alignment horizontal="right" vertical="center"/>
    </xf>
    <xf numFmtId="181" fontId="21" fillId="0" borderId="0" xfId="9" applyNumberFormat="1" applyFont="1" applyAlignment="1">
      <alignment horizontal="left" vertical="center" indent="1"/>
      <protection locked="0"/>
    </xf>
    <xf numFmtId="49" fontId="21" fillId="0" borderId="0" xfId="99" applyNumberFormat="1" applyFont="1" applyAlignment="1">
      <alignment horizontal="left" vertical="center" indent="1"/>
    </xf>
    <xf numFmtId="181" fontId="2" fillId="0" borderId="0" xfId="9" applyNumberFormat="1" applyFont="1" applyAlignment="1">
      <alignment horizontal="left" vertical="center" indent="2"/>
      <protection locked="0"/>
    </xf>
    <xf numFmtId="49" fontId="2" fillId="0" borderId="0" xfId="99" applyNumberFormat="1" applyFont="1" applyAlignment="1">
      <alignment horizontal="left" vertical="center" indent="2"/>
    </xf>
    <xf numFmtId="0" fontId="27" fillId="0" borderId="1" xfId="0" applyFont="1" applyFill="1" applyBorder="1" applyAlignment="1">
      <alignment horizontal="left" vertical="center"/>
    </xf>
    <xf numFmtId="0" fontId="28" fillId="0" borderId="1" xfId="0" applyFont="1" applyFill="1" applyBorder="1" applyAlignment="1">
      <alignment horizontal="left" vertical="center"/>
    </xf>
    <xf numFmtId="0" fontId="27" fillId="0" borderId="1" xfId="0" applyFont="1" applyFill="1" applyBorder="1" applyAlignment="1">
      <alignment horizontal="right" vertical="center"/>
    </xf>
    <xf numFmtId="180" fontId="2" fillId="0" borderId="0" xfId="9" applyNumberFormat="1" applyFont="1" applyAlignment="1">
      <alignment vertical="center"/>
      <protection locked="0"/>
    </xf>
    <xf numFmtId="49" fontId="2" fillId="0" borderId="0" xfId="99" applyNumberFormat="1" applyFont="1" applyAlignment="1">
      <alignment vertical="center"/>
    </xf>
    <xf numFmtId="181" fontId="2" fillId="0" borderId="0" xfId="9" applyNumberFormat="1" applyFont="1" applyAlignment="1">
      <alignment vertical="center"/>
      <protection locked="0"/>
    </xf>
    <xf numFmtId="181" fontId="21" fillId="0" borderId="0" xfId="9" applyNumberFormat="1" applyFont="1" applyAlignment="1">
      <alignment vertical="center"/>
      <protection locked="0"/>
    </xf>
    <xf numFmtId="49" fontId="21" fillId="0" borderId="0" xfId="99" applyNumberFormat="1" applyFont="1" applyAlignment="1">
      <alignment vertical="center"/>
    </xf>
    <xf numFmtId="0" fontId="21" fillId="0" borderId="0" xfId="99" applyFont="1" applyAlignment="1">
      <alignment vertical="center" wrapText="1"/>
    </xf>
    <xf numFmtId="49" fontId="22" fillId="0" borderId="0" xfId="99" applyNumberFormat="1" applyFont="1" applyAlignment="1">
      <alignment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82" fontId="2" fillId="0" borderId="0" xfId="9" applyNumberFormat="1" applyFont="1" applyAlignment="1">
      <alignment vertical="center"/>
      <protection locked="0"/>
    </xf>
    <xf numFmtId="0" fontId="2" fillId="0" borderId="0" xfId="99" applyFont="1" applyAlignment="1">
      <alignment horizontal="center" vertical="center" wrapText="1"/>
    </xf>
    <xf numFmtId="2" fontId="21" fillId="0" borderId="0" xfId="99" applyNumberFormat="1" applyFont="1" applyAlignment="1">
      <alignment horizontal="left" vertical="center" indent="1"/>
    </xf>
    <xf numFmtId="182" fontId="21" fillId="0" borderId="0" xfId="9" applyNumberFormat="1" applyFont="1" applyAlignment="1">
      <alignment horizontal="left" vertical="center" indent="1"/>
      <protection locked="0"/>
    </xf>
    <xf numFmtId="2" fontId="2" fillId="0" borderId="0" xfId="99" applyNumberFormat="1" applyFont="1" applyAlignment="1">
      <alignment horizontal="left" vertical="center" indent="2"/>
    </xf>
    <xf numFmtId="182" fontId="2" fillId="0" borderId="0" xfId="9" applyNumberFormat="1" applyFont="1" applyAlignment="1">
      <alignment horizontal="left" vertical="center" indent="2"/>
      <protection locked="0"/>
    </xf>
    <xf numFmtId="2" fontId="2" fillId="0" borderId="0" xfId="99" applyNumberFormat="1" applyFont="1" applyAlignment="1">
      <alignment vertical="center"/>
    </xf>
    <xf numFmtId="2" fontId="21" fillId="0" borderId="0" xfId="99" applyNumberFormat="1" applyFont="1" applyAlignment="1">
      <alignment vertical="center"/>
    </xf>
    <xf numFmtId="182" fontId="21" fillId="0" borderId="0" xfId="9" applyNumberFormat="1" applyFont="1" applyAlignment="1">
      <alignment vertical="center"/>
      <protection locked="0"/>
    </xf>
    <xf numFmtId="0" fontId="21" fillId="0" borderId="0" xfId="99" applyFont="1" applyAlignment="1">
      <alignment horizontal="center" vertical="center" wrapText="1"/>
    </xf>
    <xf numFmtId="2" fontId="22" fillId="0" borderId="0" xfId="99" applyNumberFormat="1" applyFont="1" applyAlignment="1">
      <alignment vertical="center"/>
    </xf>
    <xf numFmtId="182" fontId="22" fillId="0" borderId="0" xfId="9" applyNumberFormat="1" applyFont="1" applyAlignment="1">
      <alignment vertical="center"/>
      <protection locked="0"/>
    </xf>
    <xf numFmtId="49" fontId="21" fillId="0" borderId="0" xfId="99" applyNumberFormat="1" applyFont="1" applyAlignment="1" applyProtection="1">
      <alignment horizontal="left" vertical="center" indent="1"/>
      <protection locked="0"/>
    </xf>
    <xf numFmtId="2" fontId="21" fillId="0" borderId="0" xfId="99" applyNumberFormat="1" applyFont="1" applyAlignment="1" applyProtection="1">
      <alignment horizontal="left" vertical="center" indent="1"/>
      <protection locked="0"/>
    </xf>
    <xf numFmtId="49" fontId="2" fillId="0" borderId="0" xfId="99" applyNumberFormat="1" applyFont="1" applyAlignment="1" applyProtection="1">
      <alignment horizontal="left" vertical="center" indent="2"/>
      <protection locked="0"/>
    </xf>
    <xf numFmtId="2" fontId="2" fillId="0" borderId="0" xfId="99" applyNumberFormat="1" applyFont="1" applyAlignment="1" applyProtection="1">
      <alignment horizontal="left" vertical="center" indent="2"/>
      <protection locked="0"/>
    </xf>
    <xf numFmtId="49" fontId="2" fillId="0" borderId="0" xfId="99" applyNumberFormat="1" applyFont="1" applyAlignment="1" applyProtection="1">
      <alignment vertical="center"/>
      <protection locked="0"/>
    </xf>
    <xf numFmtId="2" fontId="2" fillId="0" borderId="0" xfId="99" applyNumberFormat="1" applyFont="1" applyAlignment="1" applyProtection="1">
      <alignment vertical="center"/>
      <protection locked="0"/>
    </xf>
    <xf numFmtId="49" fontId="21" fillId="0" borderId="0" xfId="99" applyNumberFormat="1" applyFont="1" applyAlignment="1" applyProtection="1">
      <alignment vertical="center"/>
      <protection locked="0"/>
    </xf>
    <xf numFmtId="2" fontId="21" fillId="0" borderId="0" xfId="99" applyNumberFormat="1" applyFont="1" applyAlignment="1" applyProtection="1">
      <alignment vertical="center"/>
      <protection locked="0"/>
    </xf>
    <xf numFmtId="181" fontId="21" fillId="0" borderId="1" xfId="9" applyNumberFormat="1" applyFont="1" applyBorder="1" applyAlignment="1">
      <alignment vertical="center"/>
      <protection locked="0"/>
    </xf>
    <xf numFmtId="181" fontId="22" fillId="0" borderId="0" xfId="9" applyNumberFormat="1" applyFont="1" applyAlignment="1">
      <alignment vertical="center"/>
      <protection locked="0"/>
    </xf>
    <xf numFmtId="181" fontId="17" fillId="0" borderId="0" xfId="9" applyNumberFormat="1" applyFont="1" applyAlignment="1">
      <alignment vertical="center"/>
      <protection locked="0"/>
    </xf>
    <xf numFmtId="0" fontId="2" fillId="0" borderId="0" xfId="99" applyFont="1" applyAlignment="1">
      <alignment vertical="center"/>
    </xf>
    <xf numFmtId="0" fontId="21" fillId="0" borderId="0" xfId="99" applyFont="1" applyAlignment="1">
      <alignment vertical="center"/>
    </xf>
    <xf numFmtId="0" fontId="2" fillId="0" borderId="0" xfId="99" applyFont="1" applyAlignment="1">
      <alignment horizontal="left" vertical="center" indent="2"/>
    </xf>
    <xf numFmtId="0" fontId="29" fillId="0" borderId="0" xfId="99" applyFont="1" applyAlignment="1">
      <alignment vertical="center"/>
    </xf>
    <xf numFmtId="182" fontId="29" fillId="0" borderId="0" xfId="99" applyNumberFormat="1" applyFont="1" applyAlignment="1">
      <alignment vertical="center"/>
    </xf>
    <xf numFmtId="0" fontId="3" fillId="0" borderId="0" xfId="99" applyFont="1" applyAlignment="1">
      <alignment horizontal="center" vertical="center"/>
    </xf>
    <xf numFmtId="0" fontId="24" fillId="0" borderId="0" xfId="99" applyFont="1" applyAlignment="1">
      <alignment horizontal="center" vertical="center"/>
    </xf>
    <xf numFmtId="182" fontId="30" fillId="0" borderId="0" xfId="99" applyNumberFormat="1" applyFont="1" applyAlignment="1">
      <alignment horizontal="right" vertical="center"/>
    </xf>
    <xf numFmtId="0" fontId="21" fillId="0" borderId="1" xfId="99" applyFont="1" applyBorder="1" applyAlignment="1">
      <alignment horizontal="center" vertical="center"/>
    </xf>
    <xf numFmtId="182" fontId="21" fillId="0" borderId="1" xfId="99" applyNumberFormat="1" applyFont="1" applyBorder="1" applyAlignment="1">
      <alignment horizontal="center" vertical="center"/>
    </xf>
    <xf numFmtId="182" fontId="2" fillId="0" borderId="0" xfId="99" applyNumberFormat="1" applyFont="1" applyAlignment="1">
      <alignment horizontal="left" vertical="center" indent="2"/>
    </xf>
    <xf numFmtId="182" fontId="2" fillId="0" borderId="0" xfId="99" applyNumberFormat="1" applyFont="1" applyAlignment="1">
      <alignment vertical="center"/>
    </xf>
    <xf numFmtId="0" fontId="2" fillId="0" borderId="0" xfId="105" applyFont="1" applyAlignment="1">
      <alignment wrapText="1"/>
    </xf>
    <xf numFmtId="0" fontId="31" fillId="0" borderId="0" xfId="105" applyFont="1" applyAlignment="1">
      <alignment horizontal="center" vertical="center" wrapText="1"/>
    </xf>
    <xf numFmtId="0" fontId="21" fillId="0" borderId="0" xfId="105" applyFont="1" applyAlignment="1">
      <alignment horizontal="center" vertical="center" wrapText="1"/>
    </xf>
    <xf numFmtId="0" fontId="21" fillId="0" borderId="0" xfId="105" applyFont="1" applyAlignment="1">
      <alignment wrapText="1"/>
    </xf>
    <xf numFmtId="0" fontId="29" fillId="0" borderId="0" xfId="105" applyFont="1" applyAlignment="1">
      <alignment wrapText="1"/>
    </xf>
    <xf numFmtId="0" fontId="2" fillId="0" borderId="0" xfId="107" applyFont="1" applyAlignment="1">
      <alignment horizontal="left" vertical="center" wrapText="1"/>
    </xf>
    <xf numFmtId="0" fontId="32" fillId="0" borderId="0" xfId="107" applyFont="1" applyAlignment="1">
      <alignment horizontal="left" vertical="center" wrapText="1"/>
    </xf>
    <xf numFmtId="49" fontId="3" fillId="0" borderId="0" xfId="105" applyNumberFormat="1" applyFont="1" applyAlignment="1">
      <alignment horizontal="centerContinuous" vertical="center" wrapText="1"/>
    </xf>
    <xf numFmtId="49" fontId="24" fillId="0" borderId="0" xfId="105" applyNumberFormat="1" applyFont="1" applyAlignment="1">
      <alignment horizontal="centerContinuous" vertical="center" wrapText="1"/>
    </xf>
    <xf numFmtId="0" fontId="21" fillId="0" borderId="0" xfId="105" applyFont="1" applyAlignment="1">
      <alignment horizontal="center" wrapText="1"/>
    </xf>
    <xf numFmtId="182" fontId="30" fillId="0" borderId="0" xfId="9" applyNumberFormat="1" applyFont="1" applyAlignment="1">
      <alignment horizontal="right" vertical="center"/>
      <protection locked="0"/>
    </xf>
    <xf numFmtId="0" fontId="33" fillId="0" borderId="1" xfId="105" applyFont="1" applyBorder="1" applyAlignment="1">
      <alignment horizontal="center" vertical="center" wrapText="1"/>
    </xf>
    <xf numFmtId="1" fontId="33" fillId="0" borderId="1" xfId="105" applyNumberFormat="1" applyFont="1" applyBorder="1" applyAlignment="1" applyProtection="1">
      <alignment horizontal="center" vertical="center" wrapText="1"/>
      <protection locked="0"/>
    </xf>
    <xf numFmtId="0" fontId="33" fillId="0" borderId="1" xfId="105" applyFont="1" applyBorder="1" applyAlignment="1">
      <alignment horizontal="left" vertical="center" wrapText="1"/>
    </xf>
    <xf numFmtId="179" fontId="33" fillId="0" borderId="1" xfId="105" applyNumberFormat="1" applyFont="1" applyBorder="1" applyAlignment="1" applyProtection="1">
      <alignment horizontal="right" vertical="center" wrapText="1"/>
      <protection locked="0"/>
    </xf>
    <xf numFmtId="0" fontId="23" fillId="0" borderId="1" xfId="0" applyFont="1" applyBorder="1" applyAlignment="1">
      <alignment vertical="center" wrapText="1"/>
    </xf>
    <xf numFmtId="179" fontId="34" fillId="0" borderId="1" xfId="105" applyNumberFormat="1" applyFont="1" applyBorder="1" applyAlignment="1" applyProtection="1">
      <alignment horizontal="right" vertical="center" wrapText="1"/>
      <protection locked="0"/>
    </xf>
    <xf numFmtId="179" fontId="29" fillId="0" borderId="1" xfId="105" applyNumberFormat="1" applyFont="1" applyBorder="1" applyAlignment="1">
      <alignment horizontal="right" vertical="center" wrapText="1"/>
    </xf>
    <xf numFmtId="0" fontId="35" fillId="0" borderId="1" xfId="105" applyFont="1" applyBorder="1" applyAlignment="1">
      <alignment horizontal="center" vertical="center" wrapText="1"/>
    </xf>
    <xf numFmtId="179" fontId="22" fillId="0" borderId="1" xfId="9" applyNumberFormat="1" applyFont="1" applyBorder="1" applyAlignment="1">
      <alignment horizontal="right" vertical="center"/>
      <protection locked="0"/>
    </xf>
    <xf numFmtId="49" fontId="20" fillId="0" borderId="0" xfId="9" applyNumberFormat="1" applyFont="1" applyAlignment="1">
      <alignment horizontal="left" vertical="center"/>
      <protection locked="0"/>
    </xf>
    <xf numFmtId="0" fontId="36" fillId="0" borderId="0" xfId="9" applyFont="1" applyAlignment="1">
      <alignment vertical="center"/>
      <protection locked="0"/>
    </xf>
    <xf numFmtId="0" fontId="3" fillId="0" borderId="0" xfId="9" applyFont="1" applyAlignment="1">
      <alignment horizontal="center" vertical="center" wrapText="1"/>
      <protection locked="0"/>
    </xf>
    <xf numFmtId="49" fontId="33" fillId="0" borderId="1" xfId="9" applyNumberFormat="1" applyFont="1" applyBorder="1" applyAlignment="1">
      <alignment horizontal="center" vertical="center"/>
      <protection locked="0"/>
    </xf>
    <xf numFmtId="0" fontId="36" fillId="0" borderId="0" xfId="99" applyFont="1" applyAlignment="1">
      <alignment vertical="center" wrapText="1"/>
    </xf>
    <xf numFmtId="49" fontId="37" fillId="0" borderId="1" xfId="9" applyNumberFormat="1" applyFont="1" applyBorder="1" applyAlignment="1">
      <alignment horizontal="center" vertical="center"/>
      <protection locked="0"/>
    </xf>
    <xf numFmtId="179" fontId="29" fillId="0" borderId="1" xfId="9" applyNumberFormat="1" applyFont="1" applyBorder="1" applyAlignment="1">
      <alignment horizontal="right" vertical="center"/>
      <protection locked="0"/>
    </xf>
    <xf numFmtId="179" fontId="17" fillId="0" borderId="0" xfId="9" applyNumberFormat="1" applyFont="1" applyAlignment="1">
      <alignment vertical="center"/>
      <protection locked="0"/>
    </xf>
    <xf numFmtId="49" fontId="35" fillId="0" borderId="1" xfId="9" applyNumberFormat="1" applyFont="1" applyBorder="1" applyAlignment="1">
      <alignment horizontal="center" vertical="center"/>
      <protection locked="0"/>
    </xf>
    <xf numFmtId="182" fontId="36" fillId="0" borderId="0" xfId="9" applyNumberFormat="1" applyFont="1" applyAlignment="1">
      <alignment vertical="center"/>
      <protection locked="0"/>
    </xf>
    <xf numFmtId="0" fontId="36" fillId="0" borderId="0" xfId="99" applyFont="1" applyAlignment="1">
      <alignment horizontal="center" vertical="center" wrapText="1"/>
    </xf>
    <xf numFmtId="49" fontId="17" fillId="0" borderId="0" xfId="99" applyNumberFormat="1" applyFont="1" applyAlignment="1" applyProtection="1">
      <alignment vertical="center"/>
      <protection locked="0"/>
    </xf>
    <xf numFmtId="2" fontId="17" fillId="0" borderId="0" xfId="99" applyNumberFormat="1" applyFont="1" applyAlignment="1" applyProtection="1">
      <alignment vertical="center"/>
      <protection locked="0"/>
    </xf>
    <xf numFmtId="0" fontId="29" fillId="0" borderId="0" xfId="9" applyFont="1" applyAlignment="1">
      <alignment vertical="top"/>
      <protection locked="0"/>
    </xf>
    <xf numFmtId="49" fontId="2" fillId="0" borderId="0" xfId="9" applyNumberFormat="1" applyFont="1" applyAlignment="1">
      <alignment horizontal="left" vertical="top"/>
      <protection locked="0"/>
    </xf>
    <xf numFmtId="0" fontId="2" fillId="0" borderId="0" xfId="9" applyFont="1" applyAlignment="1">
      <alignment vertical="top"/>
      <protection locked="0"/>
    </xf>
    <xf numFmtId="179" fontId="2" fillId="0" borderId="0" xfId="9" applyNumberFormat="1" applyFont="1" applyAlignment="1">
      <alignment horizontal="center" vertical="top"/>
      <protection locked="0"/>
    </xf>
    <xf numFmtId="0" fontId="17" fillId="0" borderId="0" xfId="9" applyFont="1" applyAlignment="1">
      <alignment vertical="top"/>
      <protection locked="0"/>
    </xf>
    <xf numFmtId="49" fontId="17" fillId="0" borderId="0" xfId="99" applyNumberFormat="1" applyFont="1"/>
    <xf numFmtId="2" fontId="17" fillId="0" borderId="0" xfId="99" applyNumberFormat="1" applyFont="1"/>
    <xf numFmtId="182" fontId="17" fillId="0" borderId="0" xfId="9" applyNumberFormat="1" applyFont="1" applyAlignment="1">
      <alignment vertical="top"/>
      <protection locked="0"/>
    </xf>
    <xf numFmtId="179" fontId="30" fillId="0" borderId="0" xfId="9" applyNumberFormat="1" applyFont="1" applyAlignment="1">
      <alignment horizontal="center" vertical="center"/>
      <protection locked="0"/>
    </xf>
    <xf numFmtId="0" fontId="33" fillId="0" borderId="1" xfId="9" applyFont="1" applyBorder="1" applyAlignment="1">
      <alignment horizontal="center" vertical="center"/>
      <protection locked="0"/>
    </xf>
    <xf numFmtId="179" fontId="33" fillId="0" borderId="1" xfId="9" applyNumberFormat="1" applyFont="1" applyBorder="1" applyAlignment="1">
      <alignment horizontal="center" vertical="center"/>
      <protection locked="0"/>
    </xf>
    <xf numFmtId="0" fontId="34" fillId="0" borderId="0" xfId="99" applyFont="1" applyAlignment="1">
      <alignment vertical="center" wrapText="1"/>
    </xf>
    <xf numFmtId="49" fontId="22" fillId="0" borderId="1" xfId="9" applyNumberFormat="1" applyFont="1" applyBorder="1" applyAlignment="1">
      <alignment horizontal="left" vertical="center"/>
      <protection locked="0"/>
    </xf>
    <xf numFmtId="0" fontId="19" fillId="0" borderId="1" xfId="9" applyFont="1" applyBorder="1" applyAlignment="1">
      <alignment horizontal="left" vertical="center"/>
      <protection locked="0"/>
    </xf>
    <xf numFmtId="179" fontId="22" fillId="0" borderId="1" xfId="9" applyNumberFormat="1" applyFont="1" applyBorder="1" applyAlignment="1">
      <alignment horizontal="center" vertical="center"/>
      <protection locked="0"/>
    </xf>
    <xf numFmtId="0" fontId="29" fillId="0" borderId="0" xfId="99" applyFont="1" applyAlignment="1">
      <alignment vertical="center" wrapText="1"/>
    </xf>
    <xf numFmtId="49" fontId="29" fillId="0" borderId="1" xfId="9" applyNumberFormat="1" applyFont="1" applyBorder="1" applyAlignment="1">
      <alignment horizontal="left" vertical="center"/>
      <protection locked="0"/>
    </xf>
    <xf numFmtId="0" fontId="38" fillId="0" borderId="1" xfId="9" applyFont="1" applyBorder="1" applyAlignment="1">
      <alignment horizontal="left" vertical="center"/>
      <protection locked="0"/>
    </xf>
    <xf numFmtId="179" fontId="29" fillId="0" borderId="1" xfId="9" applyNumberFormat="1" applyFont="1" applyBorder="1" applyAlignment="1">
      <alignment horizontal="center" vertical="center"/>
      <protection locked="0"/>
    </xf>
    <xf numFmtId="0" fontId="35" fillId="0" borderId="6" xfId="9" applyFont="1" applyBorder="1" applyAlignment="1">
      <alignment horizontal="center" vertical="center"/>
      <protection locked="0"/>
    </xf>
    <xf numFmtId="0" fontId="22" fillId="0" borderId="7" xfId="9" applyFont="1" applyBorder="1" applyAlignment="1">
      <alignment horizontal="center" vertical="center"/>
      <protection locked="0"/>
    </xf>
    <xf numFmtId="182" fontId="29" fillId="0" borderId="0" xfId="9" applyNumberFormat="1" applyFont="1" applyAlignment="1">
      <alignment vertical="top"/>
      <protection locked="0"/>
    </xf>
    <xf numFmtId="0" fontId="34" fillId="0" borderId="0" xfId="99" applyFont="1" applyAlignment="1">
      <alignment horizontal="center" vertical="center" wrapText="1"/>
    </xf>
    <xf numFmtId="0" fontId="29" fillId="0" borderId="0" xfId="99" applyFont="1" applyAlignment="1">
      <alignment horizontal="center" vertical="center" wrapText="1"/>
    </xf>
    <xf numFmtId="181" fontId="22" fillId="0" borderId="1" xfId="9" applyNumberFormat="1" applyFont="1" applyBorder="1" applyAlignment="1">
      <alignment vertical="center"/>
      <protection locked="0"/>
    </xf>
    <xf numFmtId="181" fontId="17" fillId="0" borderId="0" xfId="9" applyNumberFormat="1" applyFont="1" applyAlignment="1">
      <alignment vertical="top"/>
      <protection locked="0"/>
    </xf>
    <xf numFmtId="49" fontId="29" fillId="0" borderId="0" xfId="9" applyNumberFormat="1" applyFont="1" applyAlignment="1">
      <alignment horizontal="left" vertical="top"/>
      <protection locked="0"/>
    </xf>
    <xf numFmtId="179" fontId="2" fillId="0" borderId="0" xfId="9" applyNumberFormat="1" applyFont="1" applyAlignment="1">
      <alignment vertical="top"/>
      <protection locked="0"/>
    </xf>
    <xf numFmtId="0" fontId="3" fillId="0" borderId="0" xfId="9" applyFont="1" applyAlignment="1">
      <alignment horizontal="center" vertical="top"/>
      <protection locked="0"/>
    </xf>
    <xf numFmtId="182" fontId="24" fillId="0" borderId="0" xfId="9" applyNumberFormat="1" applyFont="1" applyAlignment="1">
      <alignment horizontal="center" vertical="top"/>
      <protection locked="0"/>
    </xf>
    <xf numFmtId="179" fontId="30" fillId="0" borderId="0" xfId="9" applyNumberFormat="1" applyFont="1" applyAlignment="1">
      <alignment horizontal="right" vertical="center"/>
      <protection locked="0"/>
    </xf>
    <xf numFmtId="49" fontId="35" fillId="0" borderId="1" xfId="9" applyNumberFormat="1" applyFont="1" applyBorder="1" applyAlignment="1">
      <alignment horizontal="left" vertical="center"/>
      <protection locked="0"/>
    </xf>
    <xf numFmtId="179" fontId="25" fillId="0" borderId="1" xfId="9" applyNumberFormat="1" applyFont="1" applyBorder="1" applyAlignment="1">
      <alignment horizontal="right" vertical="center"/>
      <protection locked="0"/>
    </xf>
    <xf numFmtId="49" fontId="29" fillId="0" borderId="0" xfId="99" applyNumberFormat="1" applyFont="1" applyAlignment="1">
      <alignment horizontal="left"/>
    </xf>
    <xf numFmtId="49" fontId="37" fillId="0" borderId="0" xfId="99" applyNumberFormat="1" applyFont="1" applyAlignment="1">
      <alignment horizontal="left"/>
    </xf>
    <xf numFmtId="49" fontId="37" fillId="0" borderId="1" xfId="9" applyNumberFormat="1" applyFont="1" applyBorder="1" applyAlignment="1">
      <alignment horizontal="left" vertical="center" indent="1"/>
      <protection locked="0"/>
    </xf>
    <xf numFmtId="179" fontId="29" fillId="0" borderId="1" xfId="99" applyNumberFormat="1" applyFont="1" applyBorder="1" applyAlignment="1">
      <alignment horizontal="right" vertical="center" indent="1"/>
    </xf>
    <xf numFmtId="180" fontId="29" fillId="0" borderId="0" xfId="9" applyNumberFormat="1" applyFont="1" applyAlignment="1">
      <alignment vertical="top"/>
      <protection locked="0"/>
    </xf>
    <xf numFmtId="49" fontId="29" fillId="0" borderId="0" xfId="99" applyNumberFormat="1" applyFont="1"/>
    <xf numFmtId="2" fontId="29" fillId="0" borderId="0" xfId="99" applyNumberFormat="1" applyFont="1"/>
    <xf numFmtId="181" fontId="29" fillId="0" borderId="0" xfId="9" applyNumberFormat="1" applyFont="1" applyAlignment="1">
      <alignment vertical="top"/>
      <protection locked="0"/>
    </xf>
    <xf numFmtId="179" fontId="29" fillId="0" borderId="0" xfId="9" applyNumberFormat="1" applyFont="1" applyAlignment="1">
      <alignment vertical="top"/>
      <protection locked="0"/>
    </xf>
    <xf numFmtId="49" fontId="37" fillId="0" borderId="0" xfId="99" applyNumberFormat="1" applyFont="1"/>
    <xf numFmtId="179" fontId="29" fillId="0" borderId="1" xfId="9" applyNumberFormat="1" applyFont="1" applyBorder="1" applyAlignment="1">
      <alignment vertical="center"/>
      <protection locked="0"/>
    </xf>
    <xf numFmtId="179" fontId="22" fillId="0" borderId="1" xfId="9" applyNumberFormat="1" applyFont="1" applyBorder="1" applyAlignment="1">
      <alignment vertical="center"/>
      <protection locked="0"/>
    </xf>
    <xf numFmtId="182" fontId="2" fillId="0" borderId="0" xfId="9" applyNumberFormat="1" applyFont="1" applyAlignment="1">
      <alignment vertical="top"/>
      <protection locked="0"/>
    </xf>
    <xf numFmtId="49" fontId="29" fillId="0" borderId="0" xfId="99" applyNumberFormat="1" applyFont="1" applyAlignment="1" applyProtection="1">
      <alignment horizontal="left" vertical="center"/>
      <protection locked="0"/>
    </xf>
    <xf numFmtId="49" fontId="37" fillId="0" borderId="0" xfId="99" applyNumberFormat="1" applyFont="1" applyAlignment="1" applyProtection="1">
      <alignment horizontal="left" vertical="center"/>
      <protection locked="0"/>
    </xf>
    <xf numFmtId="49" fontId="29" fillId="0" borderId="0" xfId="99" applyNumberFormat="1" applyFont="1" applyAlignment="1" applyProtection="1">
      <alignment vertical="center"/>
      <protection locked="0"/>
    </xf>
    <xf numFmtId="2" fontId="29" fillId="0" borderId="0" xfId="99" applyNumberFormat="1" applyFont="1" applyAlignment="1" applyProtection="1">
      <alignment vertical="center"/>
      <protection locked="0"/>
    </xf>
    <xf numFmtId="49" fontId="37" fillId="0" borderId="0" xfId="99" applyNumberFormat="1" applyFont="1" applyAlignment="1" applyProtection="1">
      <alignment vertical="center"/>
      <protection locked="0"/>
    </xf>
    <xf numFmtId="0" fontId="33" fillId="0" borderId="0" xfId="99" applyFont="1" applyAlignment="1">
      <alignment vertical="center"/>
    </xf>
    <xf numFmtId="49" fontId="29" fillId="0" borderId="0" xfId="99" applyNumberFormat="1" applyFont="1" applyAlignment="1">
      <alignment horizontal="left" vertical="center" indent="1"/>
    </xf>
    <xf numFmtId="49" fontId="22" fillId="0" borderId="0" xfId="99" applyNumberFormat="1" applyFont="1" applyAlignment="1">
      <alignment horizontal="left" vertical="center" indent="1"/>
    </xf>
    <xf numFmtId="0" fontId="22" fillId="0" borderId="0" xfId="99" applyFont="1" applyAlignment="1">
      <alignment vertical="center"/>
    </xf>
    <xf numFmtId="179" fontId="29" fillId="0" borderId="0" xfId="99" applyNumberFormat="1" applyFont="1" applyAlignment="1">
      <alignment vertical="center"/>
    </xf>
    <xf numFmtId="179" fontId="17" fillId="0" borderId="0" xfId="99" applyNumberFormat="1" applyFont="1" applyAlignment="1">
      <alignment horizontal="right" vertical="center"/>
    </xf>
    <xf numFmtId="0" fontId="33" fillId="0" borderId="1" xfId="99" applyFont="1" applyBorder="1" applyAlignment="1">
      <alignment horizontal="center" vertical="center"/>
    </xf>
    <xf numFmtId="179" fontId="33" fillId="0" borderId="1" xfId="99" applyNumberFormat="1" applyFont="1" applyBorder="1" applyAlignment="1">
      <alignment horizontal="center" vertical="center"/>
    </xf>
    <xf numFmtId="0" fontId="33" fillId="0" borderId="1" xfId="99" applyFont="1" applyBorder="1" applyAlignment="1">
      <alignment horizontal="left" vertical="center"/>
    </xf>
    <xf numFmtId="179" fontId="33" fillId="0" borderId="1" xfId="99" applyNumberFormat="1" applyFont="1" applyBorder="1" applyAlignment="1">
      <alignment horizontal="right" vertical="center"/>
    </xf>
    <xf numFmtId="49" fontId="37" fillId="0" borderId="1" xfId="99" applyNumberFormat="1" applyFont="1" applyBorder="1" applyAlignment="1">
      <alignment horizontal="left" vertical="center"/>
    </xf>
    <xf numFmtId="49" fontId="35" fillId="0" borderId="1" xfId="99" applyNumberFormat="1" applyFont="1" applyBorder="1" applyAlignment="1">
      <alignment horizontal="left" vertical="center"/>
    </xf>
    <xf numFmtId="179" fontId="22" fillId="0" borderId="1" xfId="99" applyNumberFormat="1" applyFont="1" applyBorder="1" applyAlignment="1">
      <alignment horizontal="right" vertical="center" indent="1"/>
    </xf>
    <xf numFmtId="0" fontId="35" fillId="0" borderId="1" xfId="99" applyFont="1" applyBorder="1" applyAlignment="1">
      <alignment horizontal="center" vertical="center"/>
    </xf>
    <xf numFmtId="179" fontId="22" fillId="0" borderId="1" xfId="99" applyNumberFormat="1" applyFont="1" applyBorder="1" applyAlignment="1">
      <alignment horizontal="right" vertical="center"/>
    </xf>
    <xf numFmtId="0" fontId="38" fillId="0" borderId="0" xfId="99" applyAlignment="1">
      <alignment vertical="center"/>
    </xf>
    <xf numFmtId="0" fontId="29" fillId="0" borderId="0" xfId="105" applyFont="1" applyAlignment="1">
      <alignment vertical="center" shrinkToFit="1"/>
    </xf>
    <xf numFmtId="0" fontId="39" fillId="0" borderId="0" xfId="105" applyFont="1" applyAlignment="1">
      <alignment horizontal="center" vertical="center" shrinkToFit="1"/>
    </xf>
    <xf numFmtId="0" fontId="39" fillId="0" borderId="0" xfId="105" applyFont="1" applyAlignment="1">
      <alignment vertical="center" shrinkToFit="1"/>
    </xf>
    <xf numFmtId="0" fontId="23" fillId="0" borderId="0" xfId="105" applyFont="1" applyAlignment="1">
      <alignment vertical="center" shrinkToFit="1"/>
    </xf>
    <xf numFmtId="0" fontId="22" fillId="0" borderId="0" xfId="105" applyFont="1" applyAlignment="1">
      <alignment vertical="center" shrinkToFit="1"/>
    </xf>
    <xf numFmtId="0" fontId="22" fillId="0" borderId="0" xfId="105" applyFont="1" applyAlignment="1">
      <alignment horizontal="center" vertical="center" shrinkToFit="1"/>
    </xf>
    <xf numFmtId="179" fontId="29" fillId="0" borderId="0" xfId="105" applyNumberFormat="1" applyFont="1" applyAlignment="1">
      <alignment horizontal="right" vertical="center" shrinkToFit="1"/>
    </xf>
    <xf numFmtId="0" fontId="40" fillId="0" borderId="0" xfId="107" applyFont="1" applyAlignment="1">
      <alignment horizontal="left" vertical="center" shrinkToFit="1"/>
    </xf>
    <xf numFmtId="179" fontId="29" fillId="0" borderId="0" xfId="107" applyNumberFormat="1" applyFont="1" applyAlignment="1">
      <alignment horizontal="right" vertical="center" shrinkToFit="1"/>
    </xf>
    <xf numFmtId="49" fontId="3" fillId="0" borderId="0" xfId="105" applyNumberFormat="1" applyFont="1" applyAlignment="1">
      <alignment horizontal="center" vertical="center" shrinkToFit="1"/>
    </xf>
    <xf numFmtId="179" fontId="41" fillId="0" borderId="0" xfId="9" applyNumberFormat="1" applyFont="1" applyAlignment="1">
      <alignment horizontal="right" vertical="center" shrinkToFit="1"/>
      <protection locked="0"/>
    </xf>
    <xf numFmtId="0" fontId="39" fillId="0" borderId="1" xfId="105" applyFont="1" applyBorder="1" applyAlignment="1">
      <alignment horizontal="center" vertical="center" shrinkToFit="1"/>
    </xf>
    <xf numFmtId="179" fontId="39" fillId="0" borderId="1" xfId="105" applyNumberFormat="1" applyFont="1" applyBorder="1" applyAlignment="1" applyProtection="1">
      <alignment horizontal="center" vertical="center" shrinkToFit="1"/>
      <protection locked="0"/>
    </xf>
    <xf numFmtId="0" fontId="39" fillId="0" borderId="1" xfId="0" applyFont="1" applyBorder="1" applyAlignment="1">
      <alignment vertical="center" shrinkToFit="1"/>
    </xf>
    <xf numFmtId="0" fontId="42" fillId="0" borderId="1" xfId="0" applyFont="1" applyFill="1" applyBorder="1" applyAlignment="1">
      <alignment horizontal="right" vertical="center" shrinkToFit="1"/>
    </xf>
    <xf numFmtId="0" fontId="23" fillId="0" borderId="1" xfId="0" applyFont="1" applyBorder="1" applyAlignment="1">
      <alignment vertical="center" shrinkToFit="1"/>
    </xf>
    <xf numFmtId="0" fontId="43" fillId="0" borderId="1" xfId="0" applyFont="1" applyFill="1" applyBorder="1" applyAlignment="1">
      <alignment horizontal="right" vertical="center" shrinkToFit="1"/>
    </xf>
    <xf numFmtId="0" fontId="38" fillId="0" borderId="1" xfId="105" applyFont="1" applyBorder="1" applyAlignment="1">
      <alignment horizontal="left" vertical="center" shrinkToFit="1"/>
    </xf>
    <xf numFmtId="0" fontId="38" fillId="0" borderId="1" xfId="105" applyFont="1" applyBorder="1" applyAlignment="1">
      <alignment vertical="center" shrinkToFit="1"/>
    </xf>
    <xf numFmtId="0" fontId="17" fillId="0" borderId="0" xfId="99" applyFont="1" applyAlignment="1">
      <alignment vertical="center" wrapText="1"/>
    </xf>
    <xf numFmtId="0" fontId="17" fillId="0" borderId="0" xfId="99" applyFont="1" applyAlignment="1">
      <alignment horizontal="center" vertical="center" wrapText="1"/>
    </xf>
    <xf numFmtId="181" fontId="2" fillId="0" borderId="1" xfId="9" applyNumberFormat="1" applyFont="1" applyBorder="1" applyAlignment="1">
      <alignment vertical="center"/>
      <protection locked="0"/>
    </xf>
    <xf numFmtId="0" fontId="36" fillId="0" borderId="0" xfId="9" applyFont="1" applyAlignment="1">
      <alignment vertical="top"/>
      <protection locked="0"/>
    </xf>
    <xf numFmtId="182" fontId="17" fillId="0" borderId="0" xfId="9" applyNumberFormat="1" applyFont="1" applyAlignment="1">
      <alignment horizontal="right" vertical="center"/>
      <protection locked="0"/>
    </xf>
    <xf numFmtId="49" fontId="31" fillId="0" borderId="1" xfId="9" applyNumberFormat="1" applyFont="1" applyBorder="1" applyAlignment="1">
      <alignment horizontal="center" vertical="center"/>
      <protection locked="0"/>
    </xf>
    <xf numFmtId="0" fontId="21" fillId="0" borderId="0" xfId="9" applyFont="1" applyAlignment="1">
      <alignment vertical="top"/>
      <protection locked="0"/>
    </xf>
    <xf numFmtId="49" fontId="41" fillId="0" borderId="1" xfId="9" applyNumberFormat="1" applyFont="1" applyBorder="1" applyAlignment="1">
      <alignment horizontal="center" vertical="center"/>
      <protection locked="0"/>
    </xf>
    <xf numFmtId="179" fontId="2" fillId="0" borderId="1" xfId="9" applyNumberFormat="1" applyFont="1" applyBorder="1" applyAlignment="1">
      <alignment horizontal="right" vertical="center"/>
      <protection locked="0"/>
    </xf>
    <xf numFmtId="181" fontId="2" fillId="0" borderId="0" xfId="9" applyNumberFormat="1" applyFont="1" applyAlignment="1">
      <alignment vertical="top"/>
      <protection locked="0"/>
    </xf>
    <xf numFmtId="179" fontId="17" fillId="0" borderId="0" xfId="9" applyNumberFormat="1" applyFont="1" applyAlignment="1">
      <alignment vertical="top"/>
      <protection locked="0"/>
    </xf>
    <xf numFmtId="49" fontId="44" fillId="0" borderId="1" xfId="9" applyNumberFormat="1" applyFont="1" applyBorder="1" applyAlignment="1">
      <alignment horizontal="center" vertical="center"/>
      <protection locked="0"/>
    </xf>
    <xf numFmtId="179" fontId="21" fillId="0" borderId="1" xfId="9" applyNumberFormat="1" applyFont="1" applyBorder="1" applyAlignment="1">
      <alignment horizontal="right" vertical="center"/>
      <protection locked="0"/>
    </xf>
    <xf numFmtId="182" fontId="36" fillId="0" borderId="0" xfId="9" applyNumberFormat="1" applyFont="1" applyAlignment="1">
      <alignment vertical="top"/>
      <protection locked="0"/>
    </xf>
    <xf numFmtId="0" fontId="45" fillId="0" borderId="0" xfId="9" applyFont="1" applyAlignment="1">
      <alignment vertical="center"/>
      <protection locked="0"/>
    </xf>
    <xf numFmtId="49" fontId="21" fillId="0" borderId="0" xfId="9" applyNumberFormat="1" applyFont="1" applyAlignment="1">
      <alignment horizontal="left" vertical="center"/>
      <protection locked="0"/>
    </xf>
    <xf numFmtId="179" fontId="17" fillId="0" borderId="0" xfId="9" applyNumberFormat="1" applyFont="1" applyAlignment="1">
      <alignment horizontal="right" vertical="center"/>
      <protection locked="0"/>
    </xf>
    <xf numFmtId="0" fontId="31" fillId="0" borderId="1" xfId="9" applyFont="1" applyBorder="1" applyAlignment="1">
      <alignment horizontal="center" vertical="center"/>
      <protection locked="0"/>
    </xf>
    <xf numFmtId="179" fontId="31" fillId="0" borderId="1" xfId="9" applyNumberFormat="1" applyFont="1" applyBorder="1" applyAlignment="1">
      <alignment horizontal="center" vertical="center"/>
      <protection locked="0"/>
    </xf>
    <xf numFmtId="3" fontId="38" fillId="0" borderId="1" xfId="0" applyNumberFormat="1" applyFont="1" applyBorder="1" applyAlignment="1">
      <alignment vertical="center"/>
    </xf>
    <xf numFmtId="179" fontId="38" fillId="0" borderId="1" xfId="96" applyNumberFormat="1" applyFont="1" applyBorder="1" applyAlignment="1">
      <alignment vertical="center"/>
    </xf>
    <xf numFmtId="0" fontId="29" fillId="0" borderId="1" xfId="9" applyFont="1" applyBorder="1" applyAlignment="1">
      <alignment horizontal="left" vertical="center"/>
      <protection locked="0"/>
    </xf>
    <xf numFmtId="0" fontId="38" fillId="0" borderId="1" xfId="0" applyFont="1" applyBorder="1" applyAlignment="1">
      <alignment horizontal="left" vertical="center"/>
    </xf>
    <xf numFmtId="3" fontId="38" fillId="0" borderId="1" xfId="0" applyNumberFormat="1" applyFont="1" applyBorder="1" applyAlignment="1">
      <alignment horizontal="left" vertical="center"/>
    </xf>
    <xf numFmtId="49" fontId="46" fillId="0" borderId="1" xfId="9" applyNumberFormat="1" applyFont="1" applyBorder="1" applyAlignment="1">
      <alignment horizontal="center" vertical="center"/>
      <protection locked="0"/>
    </xf>
    <xf numFmtId="49" fontId="21" fillId="0" borderId="1" xfId="9" applyNumberFormat="1" applyFont="1" applyBorder="1" applyAlignment="1">
      <alignment horizontal="center" vertical="center"/>
      <protection locked="0"/>
    </xf>
    <xf numFmtId="179" fontId="21" fillId="0" borderId="1" xfId="9" applyNumberFormat="1" applyFont="1" applyBorder="1" applyAlignment="1">
      <alignment vertical="center"/>
      <protection locked="0"/>
    </xf>
    <xf numFmtId="0" fontId="29" fillId="0" borderId="0" xfId="9" applyFont="1" applyAlignment="1">
      <alignment horizontal="center" vertical="center"/>
      <protection locked="0"/>
    </xf>
    <xf numFmtId="0" fontId="29" fillId="0" borderId="0" xfId="9" applyFont="1" applyAlignment="1">
      <alignment vertical="center"/>
      <protection locked="0"/>
    </xf>
    <xf numFmtId="0" fontId="22" fillId="0" borderId="0" xfId="9" applyFont="1" applyAlignment="1">
      <alignment horizontal="center" vertical="center"/>
      <protection locked="0"/>
    </xf>
    <xf numFmtId="49" fontId="29" fillId="0" borderId="0" xfId="9" applyNumberFormat="1" applyFont="1" applyAlignment="1">
      <alignment horizontal="left" vertical="center"/>
      <protection locked="0"/>
    </xf>
    <xf numFmtId="0" fontId="29" fillId="0" borderId="0" xfId="9" applyFont="1" applyAlignment="1">
      <alignment horizontal="left" vertical="center"/>
      <protection locked="0"/>
    </xf>
    <xf numFmtId="179" fontId="29" fillId="0" borderId="0" xfId="9" applyNumberFormat="1" applyFont="1" applyAlignment="1">
      <alignment vertical="center"/>
      <protection locked="0"/>
    </xf>
    <xf numFmtId="49" fontId="29" fillId="0" borderId="0" xfId="99" applyNumberFormat="1" applyFont="1" applyAlignment="1">
      <alignment vertical="center"/>
    </xf>
    <xf numFmtId="2" fontId="29" fillId="0" borderId="0" xfId="99" applyNumberFormat="1" applyFont="1" applyAlignment="1">
      <alignment vertical="center"/>
    </xf>
    <xf numFmtId="182" fontId="29" fillId="0" borderId="0" xfId="9" applyNumberFormat="1" applyFont="1" applyAlignment="1">
      <alignment vertical="center"/>
      <protection locked="0"/>
    </xf>
    <xf numFmtId="0" fontId="38" fillId="0" borderId="0" xfId="9" applyFont="1" applyAlignment="1">
      <alignment horizontal="left" vertical="center"/>
      <protection locked="0"/>
    </xf>
    <xf numFmtId="179" fontId="29" fillId="0" borderId="0" xfId="9" applyNumberFormat="1" applyFont="1" applyAlignment="1">
      <alignment horizontal="center" vertical="center"/>
      <protection locked="0"/>
    </xf>
    <xf numFmtId="49" fontId="29" fillId="0" borderId="0" xfId="99" applyNumberFormat="1" applyFont="1" applyAlignment="1">
      <alignment horizontal="center" vertical="center"/>
    </xf>
    <xf numFmtId="179" fontId="37" fillId="0" borderId="0" xfId="9" applyNumberFormat="1" applyFont="1" applyAlignment="1">
      <alignment horizontal="right" vertical="center"/>
      <protection locked="0"/>
    </xf>
    <xf numFmtId="0" fontId="19" fillId="0" borderId="1" xfId="9" applyFont="1" applyBorder="1" applyAlignment="1">
      <alignment horizontal="center" vertical="center"/>
      <protection locked="0"/>
    </xf>
    <xf numFmtId="0" fontId="33" fillId="0" borderId="0" xfId="99" applyFont="1" applyAlignment="1">
      <alignment horizontal="center" vertical="center" wrapText="1"/>
    </xf>
    <xf numFmtId="49" fontId="16" fillId="0" borderId="1" xfId="9" applyNumberFormat="1" applyFont="1" applyBorder="1" applyAlignment="1">
      <alignment horizontal="left" vertical="center"/>
      <protection locked="0"/>
    </xf>
    <xf numFmtId="179" fontId="19" fillId="0" borderId="1" xfId="96" applyNumberFormat="1" applyFont="1" applyBorder="1" applyAlignment="1">
      <alignment vertical="center"/>
    </xf>
    <xf numFmtId="49" fontId="29" fillId="0" borderId="0" xfId="99" applyNumberFormat="1" applyFont="1" applyAlignment="1">
      <alignment horizontal="left" vertical="center"/>
    </xf>
    <xf numFmtId="49" fontId="37" fillId="0" borderId="0" xfId="99" applyNumberFormat="1" applyFont="1" applyAlignment="1">
      <alignment horizontal="left" vertical="center"/>
    </xf>
    <xf numFmtId="180" fontId="29" fillId="0" borderId="0" xfId="9" applyNumberFormat="1" applyFont="1" applyAlignment="1">
      <alignment vertical="center"/>
      <protection locked="0"/>
    </xf>
    <xf numFmtId="179" fontId="16" fillId="0" borderId="1" xfId="9" applyNumberFormat="1" applyFont="1" applyBorder="1" applyAlignment="1">
      <alignment horizontal="right" vertical="center"/>
      <protection locked="0"/>
    </xf>
    <xf numFmtId="181" fontId="29" fillId="0" borderId="0" xfId="9" applyNumberFormat="1" applyFont="1" applyAlignment="1">
      <alignment vertical="center"/>
      <protection locked="0"/>
    </xf>
    <xf numFmtId="49" fontId="37" fillId="0" borderId="0" xfId="99" applyNumberFormat="1" applyFont="1" applyAlignment="1">
      <alignment vertical="center"/>
    </xf>
    <xf numFmtId="0" fontId="23" fillId="0" borderId="1" xfId="0" applyFont="1" applyBorder="1" applyAlignment="1">
      <alignment vertical="center"/>
    </xf>
    <xf numFmtId="0" fontId="16" fillId="0" borderId="6" xfId="9" applyFont="1" applyBorder="1" applyAlignment="1">
      <alignment horizontal="center" vertical="center"/>
      <protection locked="0"/>
    </xf>
    <xf numFmtId="2" fontId="29" fillId="0" borderId="0" xfId="99" applyNumberFormat="1" applyFont="1" applyAlignment="1">
      <alignment horizontal="center" vertical="center"/>
    </xf>
    <xf numFmtId="182" fontId="29" fillId="0" borderId="0" xfId="9" applyNumberFormat="1" applyFont="1" applyAlignment="1">
      <alignment horizontal="center" vertical="center"/>
      <protection locked="0"/>
    </xf>
    <xf numFmtId="182" fontId="22" fillId="0" borderId="0" xfId="9" applyNumberFormat="1" applyFont="1" applyAlignment="1">
      <alignment horizontal="center" vertical="center"/>
      <protection locked="0"/>
    </xf>
    <xf numFmtId="49" fontId="38" fillId="0" borderId="0" xfId="99" applyNumberFormat="1" applyFont="1" applyAlignment="1" applyProtection="1">
      <alignment vertical="center"/>
      <protection locked="0"/>
    </xf>
    <xf numFmtId="0" fontId="31" fillId="0" borderId="1" xfId="99" applyFont="1" applyBorder="1" applyAlignment="1">
      <alignment horizontal="center" vertical="center"/>
    </xf>
    <xf numFmtId="179" fontId="21" fillId="0" borderId="1" xfId="99" applyNumberFormat="1" applyFont="1" applyBorder="1" applyAlignment="1">
      <alignment horizontal="center" vertical="center"/>
    </xf>
    <xf numFmtId="0" fontId="45" fillId="0" borderId="1" xfId="99" applyFont="1" applyBorder="1" applyAlignment="1">
      <alignment horizontal="center" vertical="center"/>
    </xf>
    <xf numFmtId="179" fontId="20" fillId="0" borderId="1" xfId="0" applyNumberFormat="1" applyFont="1" applyBorder="1" applyAlignment="1">
      <alignment horizontal="right" vertical="center"/>
    </xf>
    <xf numFmtId="0" fontId="45" fillId="0" borderId="6" xfId="99" applyFont="1" applyBorder="1" applyAlignment="1">
      <alignment horizontal="center" vertical="center"/>
    </xf>
    <xf numFmtId="0" fontId="44" fillId="0" borderId="6" xfId="99" applyFont="1" applyBorder="1" applyAlignment="1">
      <alignment horizontal="center" vertical="center"/>
    </xf>
    <xf numFmtId="179" fontId="21" fillId="0" borderId="1" xfId="99" applyNumberFormat="1" applyFont="1" applyBorder="1" applyAlignment="1">
      <alignment horizontal="right" vertical="center"/>
    </xf>
    <xf numFmtId="0" fontId="47" fillId="0" borderId="0" xfId="105" applyFont="1" applyAlignment="1">
      <alignment vertical="center" wrapText="1"/>
    </xf>
    <xf numFmtId="0" fontId="48" fillId="0" borderId="0" xfId="105" applyFont="1" applyAlignment="1">
      <alignment horizontal="center" vertical="center" shrinkToFit="1"/>
    </xf>
    <xf numFmtId="0" fontId="25" fillId="0" borderId="0" xfId="105" applyFont="1" applyAlignment="1">
      <alignment vertical="center" shrinkToFit="1"/>
    </xf>
    <xf numFmtId="0" fontId="27" fillId="0" borderId="0" xfId="105" applyFont="1" applyAlignment="1">
      <alignment vertical="center" shrinkToFit="1"/>
    </xf>
    <xf numFmtId="0" fontId="25" fillId="0" borderId="0" xfId="105" applyFont="1" applyAlignment="1">
      <alignment horizontal="center" vertical="center" shrinkToFit="1"/>
    </xf>
    <xf numFmtId="0" fontId="25" fillId="0" borderId="0" xfId="105" applyFont="1" applyAlignment="1">
      <alignment vertical="center" wrapText="1"/>
    </xf>
    <xf numFmtId="0" fontId="49" fillId="0" borderId="0" xfId="105" applyFont="1" applyAlignment="1">
      <alignment vertical="center" wrapText="1"/>
    </xf>
    <xf numFmtId="0" fontId="27" fillId="0" borderId="0" xfId="105" applyFont="1" applyAlignment="1">
      <alignment vertical="center" wrapText="1"/>
    </xf>
    <xf numFmtId="182" fontId="27" fillId="0" borderId="0" xfId="105" applyNumberFormat="1" applyFont="1" applyAlignment="1">
      <alignment horizontal="right" vertical="center" wrapText="1"/>
    </xf>
    <xf numFmtId="0" fontId="47" fillId="0" borderId="0" xfId="107" applyFont="1" applyAlignment="1">
      <alignment horizontal="left" vertical="center" wrapText="1"/>
    </xf>
    <xf numFmtId="182" fontId="50" fillId="0" borderId="0" xfId="107" applyNumberFormat="1" applyFont="1" applyAlignment="1">
      <alignment horizontal="right" vertical="center" wrapText="1"/>
    </xf>
    <xf numFmtId="49" fontId="51" fillId="0" borderId="0" xfId="105" applyNumberFormat="1" applyFont="1" applyAlignment="1">
      <alignment horizontal="center" vertical="center" wrapText="1"/>
    </xf>
    <xf numFmtId="0" fontId="49" fillId="0" borderId="0" xfId="105" applyFont="1" applyAlignment="1">
      <alignment horizontal="center" vertical="center" wrapText="1"/>
    </xf>
    <xf numFmtId="182" fontId="47" fillId="0" borderId="0" xfId="9" applyNumberFormat="1" applyFont="1" applyAlignment="1">
      <alignment horizontal="right" vertical="center"/>
      <protection locked="0"/>
    </xf>
    <xf numFmtId="0" fontId="12" fillId="0" borderId="1" xfId="105" applyFont="1" applyBorder="1" applyAlignment="1">
      <alignment horizontal="center" vertical="center" shrinkToFit="1"/>
    </xf>
    <xf numFmtId="0" fontId="12" fillId="0" borderId="1" xfId="105" applyFont="1" applyBorder="1" applyAlignment="1" applyProtection="1">
      <alignment horizontal="center" vertical="center" shrinkToFit="1"/>
      <protection locked="0"/>
    </xf>
    <xf numFmtId="0" fontId="42" fillId="0" borderId="1" xfId="0" applyFont="1" applyFill="1" applyBorder="1" applyAlignment="1">
      <alignment horizontal="left" vertical="center" shrinkToFit="1"/>
    </xf>
    <xf numFmtId="0" fontId="52" fillId="0" borderId="1" xfId="0" applyFont="1" applyFill="1" applyBorder="1" applyAlignment="1">
      <alignment horizontal="left" vertical="center" shrinkToFit="1"/>
    </xf>
    <xf numFmtId="0" fontId="5" fillId="0" borderId="1" xfId="105" applyFont="1" applyBorder="1" applyAlignment="1">
      <alignment horizontal="center" vertical="center" wrapText="1"/>
    </xf>
    <xf numFmtId="181" fontId="41" fillId="0" borderId="1" xfId="9" applyNumberFormat="1" applyFont="1" applyBorder="1" applyAlignment="1">
      <alignment horizontal="center" vertical="center"/>
      <protection locked="0"/>
    </xf>
    <xf numFmtId="181" fontId="17" fillId="0" borderId="0" xfId="99" applyNumberFormat="1" applyFont="1"/>
    <xf numFmtId="181" fontId="21" fillId="0" borderId="1" xfId="9" applyNumberFormat="1" applyFont="1" applyBorder="1" applyAlignment="1">
      <alignment horizontal="center" vertical="center"/>
      <protection locked="0"/>
    </xf>
    <xf numFmtId="181" fontId="2" fillId="0" borderId="1" xfId="9" applyNumberFormat="1" applyFont="1" applyBorder="1" applyAlignment="1">
      <alignment horizontal="center" vertical="center"/>
      <protection locked="0"/>
    </xf>
    <xf numFmtId="181" fontId="17" fillId="0" borderId="0" xfId="99" applyNumberFormat="1" applyFont="1" applyAlignment="1" applyProtection="1">
      <alignment vertical="center"/>
      <protection locked="0"/>
    </xf>
    <xf numFmtId="49" fontId="21" fillId="0" borderId="0" xfId="99" applyNumberFormat="1" applyFont="1" applyAlignment="1">
      <alignment horizontal="left" vertical="center"/>
    </xf>
    <xf numFmtId="49" fontId="2" fillId="0" borderId="0" xfId="99" applyNumberFormat="1" applyFont="1" applyAlignment="1">
      <alignment horizontal="left" vertical="center" indent="1"/>
    </xf>
    <xf numFmtId="182" fontId="53" fillId="0" borderId="0" xfId="99" applyNumberFormat="1" applyFont="1" applyAlignment="1">
      <alignment horizontal="right" vertical="center"/>
    </xf>
    <xf numFmtId="0" fontId="46" fillId="0" borderId="6" xfId="106" applyFont="1" applyBorder="1" applyAlignment="1" applyProtection="1">
      <alignment horizontal="left" vertical="center"/>
      <protection locked="0"/>
    </xf>
    <xf numFmtId="183" fontId="46" fillId="0" borderId="1" xfId="106" applyNumberFormat="1" applyFont="1" applyBorder="1" applyProtection="1">
      <alignment vertical="center"/>
      <protection locked="0"/>
    </xf>
    <xf numFmtId="0" fontId="20" fillId="0" borderId="1" xfId="106" applyFont="1" applyBorder="1" applyAlignment="1">
      <alignment horizontal="left" vertical="center"/>
    </xf>
    <xf numFmtId="49" fontId="20" fillId="0" borderId="1" xfId="106" applyNumberFormat="1" applyFont="1" applyBorder="1" applyProtection="1">
      <alignment vertical="center"/>
      <protection locked="0"/>
    </xf>
    <xf numFmtId="183" fontId="20" fillId="0" borderId="1" xfId="106" applyNumberFormat="1" applyFont="1" applyBorder="1" applyProtection="1">
      <alignment vertical="center"/>
      <protection locked="0"/>
    </xf>
    <xf numFmtId="49" fontId="20" fillId="0" borderId="1" xfId="106" applyNumberFormat="1" applyFont="1" applyBorder="1" applyAlignment="1">
      <alignment horizontal="left" vertical="center"/>
    </xf>
    <xf numFmtId="0" fontId="54" fillId="0" borderId="1" xfId="106" applyFont="1" applyBorder="1" applyAlignment="1">
      <alignment horizontal="left" vertical="center"/>
    </xf>
    <xf numFmtId="0" fontId="46" fillId="0" borderId="1" xfId="106" applyFont="1" applyBorder="1" applyAlignment="1" applyProtection="1">
      <alignment horizontal="left" vertical="center"/>
      <protection locked="0"/>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183" fontId="12" fillId="0" borderId="1" xfId="0" applyNumberFormat="1" applyFont="1" applyBorder="1" applyAlignment="1">
      <alignment vertical="center" wrapText="1"/>
    </xf>
    <xf numFmtId="0" fontId="2" fillId="0" borderId="0" xfId="9" applyFont="1" applyFill="1" applyAlignment="1">
      <alignment vertical="center" shrinkToFit="1"/>
      <protection locked="0"/>
    </xf>
    <xf numFmtId="0" fontId="55" fillId="0" borderId="0" xfId="9" applyFont="1" applyFill="1" applyAlignment="1">
      <alignment vertical="center" shrinkToFit="1"/>
      <protection locked="0"/>
    </xf>
    <xf numFmtId="0" fontId="17" fillId="0" borderId="0" xfId="9" applyFont="1" applyFill="1" applyAlignment="1">
      <alignment vertical="center" shrinkToFit="1"/>
      <protection locked="0"/>
    </xf>
    <xf numFmtId="179" fontId="17" fillId="0" borderId="0" xfId="9" applyNumberFormat="1" applyFont="1" applyFill="1" applyAlignment="1">
      <alignment vertical="center" shrinkToFit="1"/>
      <protection locked="0"/>
    </xf>
    <xf numFmtId="0" fontId="20" fillId="0" borderId="0" xfId="9" applyFont="1" applyFill="1" applyAlignment="1">
      <alignment vertical="center" shrinkToFit="1"/>
      <protection locked="0"/>
    </xf>
    <xf numFmtId="0" fontId="3" fillId="0" borderId="0" xfId="9" applyFont="1" applyFill="1" applyAlignment="1">
      <alignment horizontal="center" vertical="center" shrinkToFit="1"/>
      <protection locked="0"/>
    </xf>
    <xf numFmtId="0" fontId="24" fillId="0" borderId="0" xfId="9" applyFont="1" applyFill="1" applyAlignment="1">
      <alignment vertical="center" shrinkToFit="1"/>
      <protection locked="0"/>
    </xf>
    <xf numFmtId="179" fontId="56" fillId="0" borderId="0" xfId="9" applyNumberFormat="1" applyFont="1" applyFill="1" applyAlignment="1">
      <alignment horizontal="right" vertical="center" shrinkToFit="1"/>
      <protection locked="0"/>
    </xf>
    <xf numFmtId="0" fontId="16" fillId="0" borderId="1" xfId="9" applyFont="1" applyFill="1" applyBorder="1" applyAlignment="1">
      <alignment horizontal="center" vertical="center" shrinkToFit="1"/>
      <protection locked="0"/>
    </xf>
    <xf numFmtId="179" fontId="19" fillId="0" borderId="1" xfId="0" applyNumberFormat="1" applyFont="1" applyFill="1" applyBorder="1" applyAlignment="1">
      <alignment horizontal="center" vertical="center" shrinkToFit="1"/>
    </xf>
    <xf numFmtId="0" fontId="55" fillId="0" borderId="1" xfId="0" applyFont="1" applyFill="1" applyBorder="1" applyAlignment="1">
      <alignment horizontal="left" vertical="center"/>
    </xf>
    <xf numFmtId="0" fontId="55" fillId="0" borderId="7" xfId="0" applyFont="1" applyFill="1" applyBorder="1" applyAlignment="1">
      <alignment vertical="center"/>
    </xf>
    <xf numFmtId="1" fontId="7" fillId="0" borderId="1" xfId="0" applyNumberFormat="1" applyFont="1" applyFill="1" applyBorder="1" applyAlignment="1">
      <alignment vertical="center"/>
    </xf>
    <xf numFmtId="181" fontId="55" fillId="0" borderId="7" xfId="0" applyNumberFormat="1" applyFont="1" applyFill="1" applyBorder="1" applyAlignment="1" applyProtection="1">
      <alignment horizontal="left" vertical="center"/>
      <protection locked="0"/>
    </xf>
    <xf numFmtId="0" fontId="7" fillId="0" borderId="1" xfId="0" applyFont="1" applyFill="1" applyBorder="1" applyAlignment="1">
      <alignment vertical="center"/>
    </xf>
    <xf numFmtId="0" fontId="7" fillId="0" borderId="1" xfId="0" applyNumberFormat="1" applyFont="1" applyFill="1" applyBorder="1" applyAlignment="1">
      <alignment vertical="center"/>
    </xf>
    <xf numFmtId="178" fontId="55" fillId="0" borderId="7" xfId="0" applyNumberFormat="1" applyFont="1" applyFill="1" applyBorder="1" applyAlignment="1" applyProtection="1">
      <alignment horizontal="left" vertical="center"/>
      <protection locked="0"/>
    </xf>
    <xf numFmtId="181" fontId="55" fillId="0" borderId="8" xfId="0" applyNumberFormat="1" applyFont="1" applyFill="1" applyBorder="1" applyAlignment="1" applyProtection="1">
      <alignment horizontal="left" vertical="center"/>
      <protection locked="0"/>
    </xf>
    <xf numFmtId="178" fontId="55" fillId="0" borderId="8" xfId="0" applyNumberFormat="1" applyFont="1" applyFill="1" applyBorder="1" applyAlignment="1" applyProtection="1">
      <alignment horizontal="left" vertical="center"/>
      <protection locked="0"/>
    </xf>
    <xf numFmtId="0" fontId="55" fillId="0" borderId="8" xfId="0" applyFont="1" applyFill="1" applyBorder="1" applyAlignment="1">
      <alignment vertical="center"/>
    </xf>
    <xf numFmtId="0" fontId="18" fillId="0" borderId="1" xfId="0" applyNumberFormat="1" applyFont="1" applyFill="1" applyBorder="1" applyAlignment="1">
      <alignment vertical="center"/>
    </xf>
    <xf numFmtId="0" fontId="7" fillId="0" borderId="1" xfId="0" applyNumberFormat="1" applyFont="1" applyFill="1" applyBorder="1" applyAlignment="1" applyProtection="1">
      <alignment vertical="center"/>
      <protection locked="0"/>
    </xf>
    <xf numFmtId="1" fontId="7" fillId="0" borderId="1" xfId="0" applyNumberFormat="1" applyFont="1" applyFill="1" applyBorder="1" applyAlignment="1" applyProtection="1">
      <alignment vertical="center"/>
      <protection locked="0"/>
    </xf>
    <xf numFmtId="0" fontId="55" fillId="0" borderId="7" xfId="0" applyFont="1" applyFill="1" applyBorder="1" applyAlignment="1">
      <alignment horizontal="left" vertical="center"/>
    </xf>
    <xf numFmtId="0" fontId="55" fillId="0" borderId="9" xfId="0" applyFont="1" applyFill="1" applyBorder="1" applyAlignment="1">
      <alignment vertical="center"/>
    </xf>
    <xf numFmtId="0" fontId="55" fillId="0" borderId="0" xfId="0" applyFont="1" applyFill="1" applyAlignment="1">
      <alignment vertical="center"/>
    </xf>
    <xf numFmtId="0" fontId="2" fillId="0" borderId="1" xfId="9" applyFont="1" applyFill="1" applyBorder="1" applyAlignment="1">
      <alignment vertical="center" shrinkToFit="1"/>
      <protection locked="0"/>
    </xf>
    <xf numFmtId="0" fontId="20" fillId="0" borderId="1" xfId="0" applyFont="1" applyFill="1" applyBorder="1" applyAlignment="1" applyProtection="1">
      <alignment vertical="center" shrinkToFit="1"/>
      <protection locked="0"/>
    </xf>
    <xf numFmtId="179" fontId="20" fillId="0" borderId="1" xfId="96" applyNumberFormat="1" applyFont="1" applyFill="1" applyBorder="1" applyAlignment="1">
      <alignment vertical="center"/>
    </xf>
    <xf numFmtId="0" fontId="46" fillId="0" borderId="1" xfId="0" applyFont="1" applyFill="1" applyBorder="1" applyAlignment="1" applyProtection="1">
      <alignment horizontal="center" vertical="center" shrinkToFit="1"/>
      <protection locked="0"/>
    </xf>
    <xf numFmtId="179" fontId="2" fillId="0" borderId="0" xfId="9" applyNumberFormat="1" applyFont="1" applyFill="1" applyAlignment="1">
      <alignment vertical="center" shrinkToFit="1"/>
      <protection locked="0"/>
    </xf>
    <xf numFmtId="49" fontId="2" fillId="0" borderId="0" xfId="9" applyNumberFormat="1" applyFont="1" applyAlignment="1">
      <alignment horizontal="left" vertical="top" indent="1"/>
      <protection locked="0"/>
    </xf>
    <xf numFmtId="49" fontId="2" fillId="0" borderId="0" xfId="9" applyNumberFormat="1" applyFont="1" applyAlignment="1">
      <alignment horizontal="left" vertical="top" indent="2"/>
      <protection locked="0"/>
    </xf>
    <xf numFmtId="183" fontId="2" fillId="0" borderId="0" xfId="9" applyNumberFormat="1" applyFont="1" applyAlignment="1">
      <alignment vertical="top"/>
      <protection locked="0"/>
    </xf>
    <xf numFmtId="49" fontId="2" fillId="0" borderId="0" xfId="99" applyNumberFormat="1" applyFont="1"/>
    <xf numFmtId="2" fontId="2" fillId="0" borderId="0" xfId="99" applyNumberFormat="1" applyFont="1"/>
    <xf numFmtId="0" fontId="57" fillId="0" borderId="0" xfId="107" applyFont="1" applyAlignment="1">
      <alignment horizontal="left" vertical="center"/>
    </xf>
    <xf numFmtId="183" fontId="41" fillId="0" borderId="0" xfId="9" applyNumberFormat="1" applyFont="1" applyAlignment="1">
      <alignment horizontal="right" vertical="center"/>
      <protection locked="0"/>
    </xf>
    <xf numFmtId="49" fontId="18" fillId="0" borderId="1" xfId="9" applyNumberFormat="1" applyFont="1" applyBorder="1" applyAlignment="1">
      <alignment horizontal="center" vertical="center"/>
      <protection locked="0"/>
    </xf>
    <xf numFmtId="183" fontId="18" fillId="0" borderId="1" xfId="9" applyNumberFormat="1" applyFont="1" applyBorder="1" applyAlignment="1">
      <alignment horizontal="center" vertical="center"/>
      <protection locked="0"/>
    </xf>
    <xf numFmtId="0" fontId="45" fillId="0" borderId="0" xfId="99" applyFont="1" applyAlignment="1">
      <alignment vertical="center" wrapText="1"/>
    </xf>
    <xf numFmtId="49" fontId="18" fillId="0" borderId="1" xfId="9" applyNumberFormat="1" applyFont="1" applyBorder="1" applyAlignment="1">
      <alignment horizontal="left" vertical="center"/>
      <protection locked="0"/>
    </xf>
    <xf numFmtId="183" fontId="18" fillId="0" borderId="1" xfId="9" applyNumberFormat="1" applyFont="1" applyBorder="1" applyAlignment="1">
      <alignment horizontal="right" vertical="center"/>
      <protection locked="0"/>
    </xf>
    <xf numFmtId="49" fontId="2" fillId="0" borderId="0" xfId="99" applyNumberFormat="1" applyFont="1" applyAlignment="1">
      <alignment horizontal="left"/>
    </xf>
    <xf numFmtId="49" fontId="41" fillId="0" borderId="0" xfId="99" applyNumberFormat="1" applyFont="1" applyAlignment="1">
      <alignment horizontal="left"/>
    </xf>
    <xf numFmtId="0" fontId="20" fillId="0" borderId="1" xfId="96" applyFont="1" applyBorder="1" applyAlignment="1">
      <alignment vertical="center" shrinkToFit="1"/>
    </xf>
    <xf numFmtId="183" fontId="0" fillId="0" borderId="1" xfId="0" applyNumberFormat="1" applyFont="1" applyBorder="1" applyAlignment="1">
      <alignment vertical="center"/>
    </xf>
    <xf numFmtId="49" fontId="2" fillId="0" borderId="0" xfId="99" applyNumberFormat="1" applyFont="1" applyAlignment="1">
      <alignment horizontal="left" indent="1"/>
    </xf>
    <xf numFmtId="49" fontId="2" fillId="0" borderId="0" xfId="99" applyNumberFormat="1" applyFont="1" applyAlignment="1">
      <alignment horizontal="left" indent="2"/>
    </xf>
    <xf numFmtId="180" fontId="2" fillId="0" borderId="0" xfId="9" applyNumberFormat="1" applyFont="1" applyAlignment="1">
      <alignment vertical="top"/>
      <protection locked="0"/>
    </xf>
    <xf numFmtId="49" fontId="41" fillId="0" borderId="0" xfId="99" applyNumberFormat="1" applyFont="1"/>
    <xf numFmtId="49" fontId="7" fillId="0" borderId="1" xfId="9" applyNumberFormat="1" applyFont="1" applyBorder="1" applyAlignment="1">
      <alignment horizontal="left" vertical="center" indent="1"/>
      <protection locked="0"/>
    </xf>
    <xf numFmtId="183" fontId="7" fillId="0" borderId="1" xfId="9" applyNumberFormat="1" applyFont="1" applyBorder="1" applyAlignment="1">
      <alignment horizontal="right" vertical="center"/>
      <protection locked="0"/>
    </xf>
    <xf numFmtId="49" fontId="7" fillId="0" borderId="1" xfId="9" applyNumberFormat="1" applyFont="1" applyBorder="1" applyAlignment="1">
      <alignment horizontal="left" vertical="center" indent="2"/>
      <protection locked="0"/>
    </xf>
    <xf numFmtId="0" fontId="18" fillId="0" borderId="6" xfId="9" applyFont="1" applyBorder="1" applyAlignment="1">
      <alignment horizontal="center" vertical="center"/>
      <protection locked="0"/>
    </xf>
    <xf numFmtId="0" fontId="45" fillId="0" borderId="0" xfId="99" applyFont="1" applyAlignment="1">
      <alignment horizontal="center" vertical="center" wrapText="1"/>
    </xf>
    <xf numFmtId="49" fontId="2" fillId="0" borderId="0" xfId="99" applyNumberFormat="1" applyFont="1" applyAlignment="1" applyProtection="1">
      <alignment horizontal="left" vertical="center"/>
      <protection locked="0"/>
    </xf>
    <xf numFmtId="49" fontId="41" fillId="0" borderId="0" xfId="99" applyNumberFormat="1" applyFont="1" applyAlignment="1" applyProtection="1">
      <alignment horizontal="left" vertical="center"/>
      <protection locked="0"/>
    </xf>
    <xf numFmtId="49" fontId="2" fillId="0" borderId="0" xfId="99" applyNumberFormat="1" applyFont="1" applyAlignment="1" applyProtection="1">
      <alignment horizontal="left" vertical="center" indent="1"/>
      <protection locked="0"/>
    </xf>
    <xf numFmtId="49" fontId="41" fillId="0" borderId="0" xfId="99" applyNumberFormat="1" applyFont="1" applyAlignment="1" applyProtection="1">
      <alignment vertical="center"/>
      <protection locked="0"/>
    </xf>
    <xf numFmtId="0" fontId="22" fillId="0" borderId="0" xfId="105" applyFont="1" applyFill="1" applyAlignment="1">
      <alignment horizontal="center" vertical="center"/>
    </xf>
    <xf numFmtId="49" fontId="22" fillId="0" borderId="0" xfId="105" applyNumberFormat="1" applyFont="1" applyFill="1" applyAlignment="1">
      <alignment horizontal="left" vertical="center"/>
    </xf>
    <xf numFmtId="49" fontId="29" fillId="0" borderId="0" xfId="105" applyNumberFormat="1" applyFont="1" applyFill="1" applyAlignment="1">
      <alignment horizontal="left" indent="1"/>
    </xf>
    <xf numFmtId="0" fontId="22" fillId="0" borderId="0" xfId="105" applyFont="1" applyFill="1"/>
    <xf numFmtId="0" fontId="29" fillId="0" borderId="0" xfId="105" applyFont="1" applyFill="1"/>
    <xf numFmtId="179" fontId="29" fillId="0" borderId="0" xfId="105" applyNumberFormat="1" applyFont="1" applyFill="1"/>
    <xf numFmtId="0" fontId="40" fillId="0" borderId="0" xfId="107" applyFont="1" applyFill="1" applyAlignment="1">
      <alignment horizontal="left" vertical="center"/>
    </xf>
    <xf numFmtId="179" fontId="29" fillId="0" borderId="0" xfId="107" applyNumberFormat="1" applyFont="1" applyFill="1" applyAlignment="1">
      <alignment horizontal="left" vertical="center"/>
    </xf>
    <xf numFmtId="0" fontId="58" fillId="0" borderId="0" xfId="0" applyFont="1" applyFill="1" applyAlignment="1">
      <alignment horizontal="center" vertical="center"/>
    </xf>
    <xf numFmtId="0" fontId="59" fillId="0" borderId="0" xfId="0" applyFont="1" applyFill="1" applyAlignment="1">
      <alignment vertical="center"/>
    </xf>
    <xf numFmtId="179" fontId="28" fillId="0" borderId="0" xfId="0" applyNumberFormat="1" applyFont="1" applyFill="1" applyAlignment="1">
      <alignment horizontal="right" vertical="center"/>
    </xf>
    <xf numFmtId="0" fontId="26" fillId="0" borderId="1" xfId="0" applyFont="1" applyFill="1" applyBorder="1" applyAlignment="1">
      <alignment horizontal="center" vertical="center"/>
    </xf>
    <xf numFmtId="179" fontId="26" fillId="0" borderId="1" xfId="0" applyNumberFormat="1" applyFont="1" applyFill="1" applyBorder="1" applyAlignment="1">
      <alignment horizontal="center" vertical="center"/>
    </xf>
    <xf numFmtId="0" fontId="16" fillId="2" borderId="1" xfId="0" applyFont="1" applyFill="1" applyBorder="1" applyAlignment="1">
      <alignment vertical="center"/>
    </xf>
    <xf numFmtId="0" fontId="16" fillId="0" borderId="1" xfId="0" applyFont="1" applyFill="1" applyBorder="1" applyAlignment="1">
      <alignment vertical="center" wrapText="1"/>
    </xf>
    <xf numFmtId="0" fontId="55" fillId="2" borderId="1" xfId="0" applyFont="1" applyFill="1" applyBorder="1" applyAlignment="1">
      <alignment vertical="center"/>
    </xf>
    <xf numFmtId="0" fontId="55" fillId="0" borderId="1" xfId="0" applyFont="1" applyFill="1" applyBorder="1" applyAlignment="1">
      <alignment vertical="center" wrapText="1"/>
    </xf>
    <xf numFmtId="0" fontId="60" fillId="0" borderId="1" xfId="0" applyFont="1" applyFill="1" applyBorder="1" applyAlignment="1">
      <alignment vertical="center" wrapText="1"/>
    </xf>
    <xf numFmtId="0" fontId="38" fillId="0" borderId="1" xfId="0" applyFont="1" applyFill="1" applyBorder="1" applyAlignment="1">
      <alignment vertical="center"/>
    </xf>
    <xf numFmtId="179" fontId="38" fillId="0" borderId="1" xfId="0" applyNumberFormat="1" applyFont="1" applyFill="1" applyBorder="1" applyAlignment="1">
      <alignment vertical="center"/>
    </xf>
    <xf numFmtId="0" fontId="19" fillId="0" borderId="1" xfId="0" applyFont="1" applyFill="1" applyBorder="1" applyAlignment="1">
      <alignment horizontal="center" vertical="center"/>
    </xf>
  </cellXfs>
  <cellStyles count="120">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入" xfId="7" builtinId="20"/>
    <cellStyle name="千位分隔[0]" xfId="8" builtinId="6"/>
    <cellStyle name="常规_功能分类1212zhangl"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40% - 着色 3" xfId="22"/>
    <cellStyle name="_ET_STYLE_NoName_00_" xfId="23"/>
    <cellStyle name="标题" xfId="24" builtinId="15"/>
    <cellStyle name="常规 3 2 2" xfId="25"/>
    <cellStyle name="着色 1" xfId="26"/>
    <cellStyle name="20% - 着色 5" xfId="27"/>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40% - 着色 5" xfId="42"/>
    <cellStyle name="好" xfId="43" builtinId="26"/>
    <cellStyle name="适中" xfId="44" builtinId="28"/>
    <cellStyle name="着色 5" xfId="45"/>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40% - 强调文字颜色 4" xfId="55" builtinId="43"/>
    <cellStyle name="20% - 着色 1" xfId="56"/>
    <cellStyle name="强调文字颜色 5" xfId="57" builtinId="45"/>
    <cellStyle name="40% - 强调文字颜色 5" xfId="58" builtinId="47"/>
    <cellStyle name="20% - 着色 2" xfId="59"/>
    <cellStyle name="60% - 强调文字颜色 5" xfId="60" builtinId="48"/>
    <cellStyle name="强调文字颜色 6" xfId="61" builtinId="49"/>
    <cellStyle name="40% - 强调文字颜色 6" xfId="62" builtinId="51"/>
    <cellStyle name="20% - 着色 3" xfId="63"/>
    <cellStyle name="60% - 强调文字颜色 6" xfId="64" builtinId="52"/>
    <cellStyle name="_ET_STYLE_NoName_00__2016年人代会报告附表20160104" xfId="65"/>
    <cellStyle name="差_发老吕2016基本支出测算11.28" xfId="66"/>
    <cellStyle name="_ET_STYLE_NoName_00__国库1月5日调整表" xfId="67"/>
    <cellStyle name="20% - 着色 4" xfId="68"/>
    <cellStyle name="着色 2" xfId="69"/>
    <cellStyle name="20% - 着色 6" xfId="70"/>
    <cellStyle name="40% - 着色 1" xfId="71"/>
    <cellStyle name="40% - 着色 2" xfId="72"/>
    <cellStyle name="40% - 着色 6" xfId="73"/>
    <cellStyle name="常规 43" xfId="74"/>
    <cellStyle name="60% - 着色 1" xfId="75"/>
    <cellStyle name="常规 45" xfId="76"/>
    <cellStyle name="60% - 着色 3" xfId="77"/>
    <cellStyle name="常规 46" xfId="78"/>
    <cellStyle name="60% - 着色 4" xfId="79"/>
    <cellStyle name="常规 47" xfId="80"/>
    <cellStyle name="60% - 着色 5" xfId="81"/>
    <cellStyle name="60% - 着色 6" xfId="82"/>
    <cellStyle name="no dec" xfId="83"/>
    <cellStyle name="Normal_APR" xfId="84"/>
    <cellStyle name="百分比 2" xfId="85"/>
    <cellStyle name="表标题" xfId="86"/>
    <cellStyle name="差_全国各省民生政策标准10.7(lp稿)(1)" xfId="87"/>
    <cellStyle name="常规 10" xfId="88"/>
    <cellStyle name="常规 11" xfId="89"/>
    <cellStyle name="常规 12" xfId="90"/>
    <cellStyle name="常规 13" xfId="91"/>
    <cellStyle name="常规 14" xfId="92"/>
    <cellStyle name="常规 19" xfId="93"/>
    <cellStyle name="常规 2" xfId="94"/>
    <cellStyle name="常规 2 2" xfId="95"/>
    <cellStyle name="常规 2 4" xfId="96"/>
    <cellStyle name="常规 20" xfId="97"/>
    <cellStyle name="常规 21" xfId="98"/>
    <cellStyle name="常规 3" xfId="99"/>
    <cellStyle name="常规 4" xfId="100"/>
    <cellStyle name="常规 40" xfId="101"/>
    <cellStyle name="常规 41" xfId="102"/>
    <cellStyle name="常规 5" xfId="103"/>
    <cellStyle name="常规 8" xfId="104"/>
    <cellStyle name="常规_2013.1.人代会报告附表" xfId="105"/>
    <cellStyle name="常规_Sheet1" xfId="106"/>
    <cellStyle name="常规_人代会报告附表（定）曹铂0103" xfId="107"/>
    <cellStyle name="普通_97-917" xfId="108"/>
    <cellStyle name="着色 4" xfId="109"/>
    <cellStyle name="千分位[0]_BT (2)" xfId="110"/>
    <cellStyle name="千分位_97-917" xfId="111"/>
    <cellStyle name="千位[0]_1" xfId="112"/>
    <cellStyle name="千位_1" xfId="113"/>
    <cellStyle name="数字" xfId="114"/>
    <cellStyle name="未定义" xfId="115"/>
    <cellStyle name="小数" xfId="116"/>
    <cellStyle name="样式 1" xfId="117"/>
    <cellStyle name="着色 3" xfId="118"/>
    <cellStyle name="着色 6" xfId="11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opLeftCell="A4" workbookViewId="0">
      <selection activeCell="N10" sqref="N10"/>
    </sheetView>
  </sheetViews>
  <sheetFormatPr defaultColWidth="7.875" defaultRowHeight="24" customHeight="1" outlineLevelCol="4"/>
  <cols>
    <col min="1" max="1" width="36.25" style="409" customWidth="1"/>
    <col min="2" max="2" width="25.625" style="410" customWidth="1"/>
    <col min="3" max="3" width="8" style="409" customWidth="1"/>
    <col min="4" max="4" width="7.875" style="409" customWidth="1"/>
    <col min="5" max="5" width="8.5" style="409" hidden="1" customWidth="1"/>
    <col min="6" max="6" width="7.875" style="409" hidden="1" customWidth="1"/>
    <col min="7" max="254" width="7.875" style="409"/>
    <col min="255" max="255" width="35.75" style="409" customWidth="1"/>
    <col min="256" max="256" width="7.875" style="409" hidden="1" customWidth="1"/>
    <col min="257" max="258" width="12" style="409" customWidth="1"/>
    <col min="259" max="259" width="8" style="409" customWidth="1"/>
    <col min="260" max="260" width="7.875" style="409" customWidth="1"/>
    <col min="261" max="262" width="7.875" style="409" hidden="1" customWidth="1"/>
    <col min="263" max="510" width="7.875" style="409"/>
    <col min="511" max="511" width="35.75" style="409" customWidth="1"/>
    <col min="512" max="512" width="7.875" style="409" hidden="1" customWidth="1"/>
    <col min="513" max="514" width="12" style="409" customWidth="1"/>
    <col min="515" max="515" width="8" style="409" customWidth="1"/>
    <col min="516" max="516" width="7.875" style="409" customWidth="1"/>
    <col min="517" max="518" width="7.875" style="409" hidden="1" customWidth="1"/>
    <col min="519" max="766" width="7.875" style="409"/>
    <col min="767" max="767" width="35.75" style="409" customWidth="1"/>
    <col min="768" max="768" width="7.875" style="409" hidden="1" customWidth="1"/>
    <col min="769" max="770" width="12" style="409" customWidth="1"/>
    <col min="771" max="771" width="8" style="409" customWidth="1"/>
    <col min="772" max="772" width="7.875" style="409" customWidth="1"/>
    <col min="773" max="774" width="7.875" style="409" hidden="1" customWidth="1"/>
    <col min="775" max="1022" width="7.875" style="409"/>
    <col min="1023" max="1023" width="35.75" style="409" customWidth="1"/>
    <col min="1024" max="1024" width="7.875" style="409" hidden="1" customWidth="1"/>
    <col min="1025" max="1026" width="12" style="409" customWidth="1"/>
    <col min="1027" max="1027" width="8" style="409" customWidth="1"/>
    <col min="1028" max="1028" width="7.875" style="409" customWidth="1"/>
    <col min="1029" max="1030" width="7.875" style="409" hidden="1" customWidth="1"/>
    <col min="1031" max="1278" width="7.875" style="409"/>
    <col min="1279" max="1279" width="35.75" style="409" customWidth="1"/>
    <col min="1280" max="1280" width="7.875" style="409" hidden="1" customWidth="1"/>
    <col min="1281" max="1282" width="12" style="409" customWidth="1"/>
    <col min="1283" max="1283" width="8" style="409" customWidth="1"/>
    <col min="1284" max="1284" width="7.875" style="409" customWidth="1"/>
    <col min="1285" max="1286" width="7.875" style="409" hidden="1" customWidth="1"/>
    <col min="1287" max="1534" width="7.875" style="409"/>
    <col min="1535" max="1535" width="35.75" style="409" customWidth="1"/>
    <col min="1536" max="1536" width="7.875" style="409" hidden="1" customWidth="1"/>
    <col min="1537" max="1538" width="12" style="409" customWidth="1"/>
    <col min="1539" max="1539" width="8" style="409" customWidth="1"/>
    <col min="1540" max="1540" width="7.875" style="409" customWidth="1"/>
    <col min="1541" max="1542" width="7.875" style="409" hidden="1" customWidth="1"/>
    <col min="1543" max="1790" width="7.875" style="409"/>
    <col min="1791" max="1791" width="35.75" style="409" customWidth="1"/>
    <col min="1792" max="1792" width="7.875" style="409" hidden="1" customWidth="1"/>
    <col min="1793" max="1794" width="12" style="409" customWidth="1"/>
    <col min="1795" max="1795" width="8" style="409" customWidth="1"/>
    <col min="1796" max="1796" width="7.875" style="409" customWidth="1"/>
    <col min="1797" max="1798" width="7.875" style="409" hidden="1" customWidth="1"/>
    <col min="1799" max="2046" width="7.875" style="409"/>
    <col min="2047" max="2047" width="35.75" style="409" customWidth="1"/>
    <col min="2048" max="2048" width="7.875" style="409" hidden="1" customWidth="1"/>
    <col min="2049" max="2050" width="12" style="409" customWidth="1"/>
    <col min="2051" max="2051" width="8" style="409" customWidth="1"/>
    <col min="2052" max="2052" width="7.875" style="409" customWidth="1"/>
    <col min="2053" max="2054" width="7.875" style="409" hidden="1" customWidth="1"/>
    <col min="2055" max="2302" width="7.875" style="409"/>
    <col min="2303" max="2303" width="35.75" style="409" customWidth="1"/>
    <col min="2304" max="2304" width="7.875" style="409" hidden="1" customWidth="1"/>
    <col min="2305" max="2306" width="12" style="409" customWidth="1"/>
    <col min="2307" max="2307" width="8" style="409" customWidth="1"/>
    <col min="2308" max="2308" width="7.875" style="409" customWidth="1"/>
    <col min="2309" max="2310" width="7.875" style="409" hidden="1" customWidth="1"/>
    <col min="2311" max="2558" width="7.875" style="409"/>
    <col min="2559" max="2559" width="35.75" style="409" customWidth="1"/>
    <col min="2560" max="2560" width="7.875" style="409" hidden="1" customWidth="1"/>
    <col min="2561" max="2562" width="12" style="409" customWidth="1"/>
    <col min="2563" max="2563" width="8" style="409" customWidth="1"/>
    <col min="2564" max="2564" width="7.875" style="409" customWidth="1"/>
    <col min="2565" max="2566" width="7.875" style="409" hidden="1" customWidth="1"/>
    <col min="2567" max="2814" width="7.875" style="409"/>
    <col min="2815" max="2815" width="35.75" style="409" customWidth="1"/>
    <col min="2816" max="2816" width="7.875" style="409" hidden="1" customWidth="1"/>
    <col min="2817" max="2818" width="12" style="409" customWidth="1"/>
    <col min="2819" max="2819" width="8" style="409" customWidth="1"/>
    <col min="2820" max="2820" width="7.875" style="409" customWidth="1"/>
    <col min="2821" max="2822" width="7.875" style="409" hidden="1" customWidth="1"/>
    <col min="2823" max="3070" width="7.875" style="409"/>
    <col min="3071" max="3071" width="35.75" style="409" customWidth="1"/>
    <col min="3072" max="3072" width="7.875" style="409" hidden="1" customWidth="1"/>
    <col min="3073" max="3074" width="12" style="409" customWidth="1"/>
    <col min="3075" max="3075" width="8" style="409" customWidth="1"/>
    <col min="3076" max="3076" width="7.875" style="409" customWidth="1"/>
    <col min="3077" max="3078" width="7.875" style="409" hidden="1" customWidth="1"/>
    <col min="3079" max="3326" width="7.875" style="409"/>
    <col min="3327" max="3327" width="35.75" style="409" customWidth="1"/>
    <col min="3328" max="3328" width="7.875" style="409" hidden="1" customWidth="1"/>
    <col min="3329" max="3330" width="12" style="409" customWidth="1"/>
    <col min="3331" max="3331" width="8" style="409" customWidth="1"/>
    <col min="3332" max="3332" width="7.875" style="409" customWidth="1"/>
    <col min="3333" max="3334" width="7.875" style="409" hidden="1" customWidth="1"/>
    <col min="3335" max="3582" width="7.875" style="409"/>
    <col min="3583" max="3583" width="35.75" style="409" customWidth="1"/>
    <col min="3584" max="3584" width="7.875" style="409" hidden="1" customWidth="1"/>
    <col min="3585" max="3586" width="12" style="409" customWidth="1"/>
    <col min="3587" max="3587" width="8" style="409" customWidth="1"/>
    <col min="3588" max="3588" width="7.875" style="409" customWidth="1"/>
    <col min="3589" max="3590" width="7.875" style="409" hidden="1" customWidth="1"/>
    <col min="3591" max="3838" width="7.875" style="409"/>
    <col min="3839" max="3839" width="35.75" style="409" customWidth="1"/>
    <col min="3840" max="3840" width="7.875" style="409" hidden="1" customWidth="1"/>
    <col min="3841" max="3842" width="12" style="409" customWidth="1"/>
    <col min="3843" max="3843" width="8" style="409" customWidth="1"/>
    <col min="3844" max="3844" width="7.875" style="409" customWidth="1"/>
    <col min="3845" max="3846" width="7.875" style="409" hidden="1" customWidth="1"/>
    <col min="3847" max="4094" width="7.875" style="409"/>
    <col min="4095" max="4095" width="35.75" style="409" customWidth="1"/>
    <col min="4096" max="4096" width="7.875" style="409" hidden="1" customWidth="1"/>
    <col min="4097" max="4098" width="12" style="409" customWidth="1"/>
    <col min="4099" max="4099" width="8" style="409" customWidth="1"/>
    <col min="4100" max="4100" width="7.875" style="409" customWidth="1"/>
    <col min="4101" max="4102" width="7.875" style="409" hidden="1" customWidth="1"/>
    <col min="4103" max="4350" width="7.875" style="409"/>
    <col min="4351" max="4351" width="35.75" style="409" customWidth="1"/>
    <col min="4352" max="4352" width="7.875" style="409" hidden="1" customWidth="1"/>
    <col min="4353" max="4354" width="12" style="409" customWidth="1"/>
    <col min="4355" max="4355" width="8" style="409" customWidth="1"/>
    <col min="4356" max="4356" width="7.875" style="409" customWidth="1"/>
    <col min="4357" max="4358" width="7.875" style="409" hidden="1" customWidth="1"/>
    <col min="4359" max="4606" width="7.875" style="409"/>
    <col min="4607" max="4607" width="35.75" style="409" customWidth="1"/>
    <col min="4608" max="4608" width="7.875" style="409" hidden="1" customWidth="1"/>
    <col min="4609" max="4610" width="12" style="409" customWidth="1"/>
    <col min="4611" max="4611" width="8" style="409" customWidth="1"/>
    <col min="4612" max="4612" width="7.875" style="409" customWidth="1"/>
    <col min="4613" max="4614" width="7.875" style="409" hidden="1" customWidth="1"/>
    <col min="4615" max="4862" width="7.875" style="409"/>
    <col min="4863" max="4863" width="35.75" style="409" customWidth="1"/>
    <col min="4864" max="4864" width="7.875" style="409" hidden="1" customWidth="1"/>
    <col min="4865" max="4866" width="12" style="409" customWidth="1"/>
    <col min="4867" max="4867" width="8" style="409" customWidth="1"/>
    <col min="4868" max="4868" width="7.875" style="409" customWidth="1"/>
    <col min="4869" max="4870" width="7.875" style="409" hidden="1" customWidth="1"/>
    <col min="4871" max="5118" width="7.875" style="409"/>
    <col min="5119" max="5119" width="35.75" style="409" customWidth="1"/>
    <col min="5120" max="5120" width="7.875" style="409" hidden="1" customWidth="1"/>
    <col min="5121" max="5122" width="12" style="409" customWidth="1"/>
    <col min="5123" max="5123" width="8" style="409" customWidth="1"/>
    <col min="5124" max="5124" width="7.875" style="409" customWidth="1"/>
    <col min="5125" max="5126" width="7.875" style="409" hidden="1" customWidth="1"/>
    <col min="5127" max="5374" width="7.875" style="409"/>
    <col min="5375" max="5375" width="35.75" style="409" customWidth="1"/>
    <col min="5376" max="5376" width="7.875" style="409" hidden="1" customWidth="1"/>
    <col min="5377" max="5378" width="12" style="409" customWidth="1"/>
    <col min="5379" max="5379" width="8" style="409" customWidth="1"/>
    <col min="5380" max="5380" width="7.875" style="409" customWidth="1"/>
    <col min="5381" max="5382" width="7.875" style="409" hidden="1" customWidth="1"/>
    <col min="5383" max="5630" width="7.875" style="409"/>
    <col min="5631" max="5631" width="35.75" style="409" customWidth="1"/>
    <col min="5632" max="5632" width="7.875" style="409" hidden="1" customWidth="1"/>
    <col min="5633" max="5634" width="12" style="409" customWidth="1"/>
    <col min="5635" max="5635" width="8" style="409" customWidth="1"/>
    <col min="5636" max="5636" width="7.875" style="409" customWidth="1"/>
    <col min="5637" max="5638" width="7.875" style="409" hidden="1" customWidth="1"/>
    <col min="5639" max="5886" width="7.875" style="409"/>
    <col min="5887" max="5887" width="35.75" style="409" customWidth="1"/>
    <col min="5888" max="5888" width="7.875" style="409" hidden="1" customWidth="1"/>
    <col min="5889" max="5890" width="12" style="409" customWidth="1"/>
    <col min="5891" max="5891" width="8" style="409" customWidth="1"/>
    <col min="5892" max="5892" width="7.875" style="409" customWidth="1"/>
    <col min="5893" max="5894" width="7.875" style="409" hidden="1" customWidth="1"/>
    <col min="5895" max="6142" width="7.875" style="409"/>
    <col min="6143" max="6143" width="35.75" style="409" customWidth="1"/>
    <col min="6144" max="6144" width="7.875" style="409" hidden="1" customWidth="1"/>
    <col min="6145" max="6146" width="12" style="409" customWidth="1"/>
    <col min="6147" max="6147" width="8" style="409" customWidth="1"/>
    <col min="6148" max="6148" width="7.875" style="409" customWidth="1"/>
    <col min="6149" max="6150" width="7.875" style="409" hidden="1" customWidth="1"/>
    <col min="6151" max="6398" width="7.875" style="409"/>
    <col min="6399" max="6399" width="35.75" style="409" customWidth="1"/>
    <col min="6400" max="6400" width="7.875" style="409" hidden="1" customWidth="1"/>
    <col min="6401" max="6402" width="12" style="409" customWidth="1"/>
    <col min="6403" max="6403" width="8" style="409" customWidth="1"/>
    <col min="6404" max="6404" width="7.875" style="409" customWidth="1"/>
    <col min="6405" max="6406" width="7.875" style="409" hidden="1" customWidth="1"/>
    <col min="6407" max="6654" width="7.875" style="409"/>
    <col min="6655" max="6655" width="35.75" style="409" customWidth="1"/>
    <col min="6656" max="6656" width="7.875" style="409" hidden="1" customWidth="1"/>
    <col min="6657" max="6658" width="12" style="409" customWidth="1"/>
    <col min="6659" max="6659" width="8" style="409" customWidth="1"/>
    <col min="6660" max="6660" width="7.875" style="409" customWidth="1"/>
    <col min="6661" max="6662" width="7.875" style="409" hidden="1" customWidth="1"/>
    <col min="6663" max="6910" width="7.875" style="409"/>
    <col min="6911" max="6911" width="35.75" style="409" customWidth="1"/>
    <col min="6912" max="6912" width="7.875" style="409" hidden="1" customWidth="1"/>
    <col min="6913" max="6914" width="12" style="409" customWidth="1"/>
    <col min="6915" max="6915" width="8" style="409" customWidth="1"/>
    <col min="6916" max="6916" width="7.875" style="409" customWidth="1"/>
    <col min="6917" max="6918" width="7.875" style="409" hidden="1" customWidth="1"/>
    <col min="6919" max="7166" width="7.875" style="409"/>
    <col min="7167" max="7167" width="35.75" style="409" customWidth="1"/>
    <col min="7168" max="7168" width="7.875" style="409" hidden="1" customWidth="1"/>
    <col min="7169" max="7170" width="12" style="409" customWidth="1"/>
    <col min="7171" max="7171" width="8" style="409" customWidth="1"/>
    <col min="7172" max="7172" width="7.875" style="409" customWidth="1"/>
    <col min="7173" max="7174" width="7.875" style="409" hidden="1" customWidth="1"/>
    <col min="7175" max="7422" width="7.875" style="409"/>
    <col min="7423" max="7423" width="35.75" style="409" customWidth="1"/>
    <col min="7424" max="7424" width="7.875" style="409" hidden="1" customWidth="1"/>
    <col min="7425" max="7426" width="12" style="409" customWidth="1"/>
    <col min="7427" max="7427" width="8" style="409" customWidth="1"/>
    <col min="7428" max="7428" width="7.875" style="409" customWidth="1"/>
    <col min="7429" max="7430" width="7.875" style="409" hidden="1" customWidth="1"/>
    <col min="7431" max="7678" width="7.875" style="409"/>
    <col min="7679" max="7679" width="35.75" style="409" customWidth="1"/>
    <col min="7680" max="7680" width="7.875" style="409" hidden="1" customWidth="1"/>
    <col min="7681" max="7682" width="12" style="409" customWidth="1"/>
    <col min="7683" max="7683" width="8" style="409" customWidth="1"/>
    <col min="7684" max="7684" width="7.875" style="409" customWidth="1"/>
    <col min="7685" max="7686" width="7.875" style="409" hidden="1" customWidth="1"/>
    <col min="7687" max="7934" width="7.875" style="409"/>
    <col min="7935" max="7935" width="35.75" style="409" customWidth="1"/>
    <col min="7936" max="7936" width="7.875" style="409" hidden="1" customWidth="1"/>
    <col min="7937" max="7938" width="12" style="409" customWidth="1"/>
    <col min="7939" max="7939" width="8" style="409" customWidth="1"/>
    <col min="7940" max="7940" width="7.875" style="409" customWidth="1"/>
    <col min="7941" max="7942" width="7.875" style="409" hidden="1" customWidth="1"/>
    <col min="7943" max="8190" width="7.875" style="409"/>
    <col min="8191" max="8191" width="35.75" style="409" customWidth="1"/>
    <col min="8192" max="8192" width="7.875" style="409" hidden="1" customWidth="1"/>
    <col min="8193" max="8194" width="12" style="409" customWidth="1"/>
    <col min="8195" max="8195" width="8" style="409" customWidth="1"/>
    <col min="8196" max="8196" width="7.875" style="409" customWidth="1"/>
    <col min="8197" max="8198" width="7.875" style="409" hidden="1" customWidth="1"/>
    <col min="8199" max="8446" width="7.875" style="409"/>
    <col min="8447" max="8447" width="35.75" style="409" customWidth="1"/>
    <col min="8448" max="8448" width="7.875" style="409" hidden="1" customWidth="1"/>
    <col min="8449" max="8450" width="12" style="409" customWidth="1"/>
    <col min="8451" max="8451" width="8" style="409" customWidth="1"/>
    <col min="8452" max="8452" width="7.875" style="409" customWidth="1"/>
    <col min="8453" max="8454" width="7.875" style="409" hidden="1" customWidth="1"/>
    <col min="8455" max="8702" width="7.875" style="409"/>
    <col min="8703" max="8703" width="35.75" style="409" customWidth="1"/>
    <col min="8704" max="8704" width="7.875" style="409" hidden="1" customWidth="1"/>
    <col min="8705" max="8706" width="12" style="409" customWidth="1"/>
    <col min="8707" max="8707" width="8" style="409" customWidth="1"/>
    <col min="8708" max="8708" width="7.875" style="409" customWidth="1"/>
    <col min="8709" max="8710" width="7.875" style="409" hidden="1" customWidth="1"/>
    <col min="8711" max="8958" width="7.875" style="409"/>
    <col min="8959" max="8959" width="35.75" style="409" customWidth="1"/>
    <col min="8960" max="8960" width="7.875" style="409" hidden="1" customWidth="1"/>
    <col min="8961" max="8962" width="12" style="409" customWidth="1"/>
    <col min="8963" max="8963" width="8" style="409" customWidth="1"/>
    <col min="8964" max="8964" width="7.875" style="409" customWidth="1"/>
    <col min="8965" max="8966" width="7.875" style="409" hidden="1" customWidth="1"/>
    <col min="8967" max="9214" width="7.875" style="409"/>
    <col min="9215" max="9215" width="35.75" style="409" customWidth="1"/>
    <col min="9216" max="9216" width="7.875" style="409" hidden="1" customWidth="1"/>
    <col min="9217" max="9218" width="12" style="409" customWidth="1"/>
    <col min="9219" max="9219" width="8" style="409" customWidth="1"/>
    <col min="9220" max="9220" width="7.875" style="409" customWidth="1"/>
    <col min="9221" max="9222" width="7.875" style="409" hidden="1" customWidth="1"/>
    <col min="9223" max="9470" width="7.875" style="409"/>
    <col min="9471" max="9471" width="35.75" style="409" customWidth="1"/>
    <col min="9472" max="9472" width="7.875" style="409" hidden="1" customWidth="1"/>
    <col min="9473" max="9474" width="12" style="409" customWidth="1"/>
    <col min="9475" max="9475" width="8" style="409" customWidth="1"/>
    <col min="9476" max="9476" width="7.875" style="409" customWidth="1"/>
    <col min="9477" max="9478" width="7.875" style="409" hidden="1" customWidth="1"/>
    <col min="9479" max="9726" width="7.875" style="409"/>
    <col min="9727" max="9727" width="35.75" style="409" customWidth="1"/>
    <col min="9728" max="9728" width="7.875" style="409" hidden="1" customWidth="1"/>
    <col min="9729" max="9730" width="12" style="409" customWidth="1"/>
    <col min="9731" max="9731" width="8" style="409" customWidth="1"/>
    <col min="9732" max="9732" width="7.875" style="409" customWidth="1"/>
    <col min="9733" max="9734" width="7.875" style="409" hidden="1" customWidth="1"/>
    <col min="9735" max="9982" width="7.875" style="409"/>
    <col min="9983" max="9983" width="35.75" style="409" customWidth="1"/>
    <col min="9984" max="9984" width="7.875" style="409" hidden="1" customWidth="1"/>
    <col min="9985" max="9986" width="12" style="409" customWidth="1"/>
    <col min="9987" max="9987" width="8" style="409" customWidth="1"/>
    <col min="9988" max="9988" width="7.875" style="409" customWidth="1"/>
    <col min="9989" max="9990" width="7.875" style="409" hidden="1" customWidth="1"/>
    <col min="9991" max="10238" width="7.875" style="409"/>
    <col min="10239" max="10239" width="35.75" style="409" customWidth="1"/>
    <col min="10240" max="10240" width="7.875" style="409" hidden="1" customWidth="1"/>
    <col min="10241" max="10242" width="12" style="409" customWidth="1"/>
    <col min="10243" max="10243" width="8" style="409" customWidth="1"/>
    <col min="10244" max="10244" width="7.875" style="409" customWidth="1"/>
    <col min="10245" max="10246" width="7.875" style="409" hidden="1" customWidth="1"/>
    <col min="10247" max="10494" width="7.875" style="409"/>
    <col min="10495" max="10495" width="35.75" style="409" customWidth="1"/>
    <col min="10496" max="10496" width="7.875" style="409" hidden="1" customWidth="1"/>
    <col min="10497" max="10498" width="12" style="409" customWidth="1"/>
    <col min="10499" max="10499" width="8" style="409" customWidth="1"/>
    <col min="10500" max="10500" width="7.875" style="409" customWidth="1"/>
    <col min="10501" max="10502" width="7.875" style="409" hidden="1" customWidth="1"/>
    <col min="10503" max="10750" width="7.875" style="409"/>
    <col min="10751" max="10751" width="35.75" style="409" customWidth="1"/>
    <col min="10752" max="10752" width="7.875" style="409" hidden="1" customWidth="1"/>
    <col min="10753" max="10754" width="12" style="409" customWidth="1"/>
    <col min="10755" max="10755" width="8" style="409" customWidth="1"/>
    <col min="10756" max="10756" width="7.875" style="409" customWidth="1"/>
    <col min="10757" max="10758" width="7.875" style="409" hidden="1" customWidth="1"/>
    <col min="10759" max="11006" width="7.875" style="409"/>
    <col min="11007" max="11007" width="35.75" style="409" customWidth="1"/>
    <col min="11008" max="11008" width="7.875" style="409" hidden="1" customWidth="1"/>
    <col min="11009" max="11010" width="12" style="409" customWidth="1"/>
    <col min="11011" max="11011" width="8" style="409" customWidth="1"/>
    <col min="11012" max="11012" width="7.875" style="409" customWidth="1"/>
    <col min="11013" max="11014" width="7.875" style="409" hidden="1" customWidth="1"/>
    <col min="11015" max="11262" width="7.875" style="409"/>
    <col min="11263" max="11263" width="35.75" style="409" customWidth="1"/>
    <col min="11264" max="11264" width="7.875" style="409" hidden="1" customWidth="1"/>
    <col min="11265" max="11266" width="12" style="409" customWidth="1"/>
    <col min="11267" max="11267" width="8" style="409" customWidth="1"/>
    <col min="11268" max="11268" width="7.875" style="409" customWidth="1"/>
    <col min="11269" max="11270" width="7.875" style="409" hidden="1" customWidth="1"/>
    <col min="11271" max="11518" width="7.875" style="409"/>
    <col min="11519" max="11519" width="35.75" style="409" customWidth="1"/>
    <col min="11520" max="11520" width="7.875" style="409" hidden="1" customWidth="1"/>
    <col min="11521" max="11522" width="12" style="409" customWidth="1"/>
    <col min="11523" max="11523" width="8" style="409" customWidth="1"/>
    <col min="11524" max="11524" width="7.875" style="409" customWidth="1"/>
    <col min="11525" max="11526" width="7.875" style="409" hidden="1" customWidth="1"/>
    <col min="11527" max="11774" width="7.875" style="409"/>
    <col min="11775" max="11775" width="35.75" style="409" customWidth="1"/>
    <col min="11776" max="11776" width="7.875" style="409" hidden="1" customWidth="1"/>
    <col min="11777" max="11778" width="12" style="409" customWidth="1"/>
    <col min="11779" max="11779" width="8" style="409" customWidth="1"/>
    <col min="11780" max="11780" width="7.875" style="409" customWidth="1"/>
    <col min="11781" max="11782" width="7.875" style="409" hidden="1" customWidth="1"/>
    <col min="11783" max="12030" width="7.875" style="409"/>
    <col min="12031" max="12031" width="35.75" style="409" customWidth="1"/>
    <col min="12032" max="12032" width="7.875" style="409" hidden="1" customWidth="1"/>
    <col min="12033" max="12034" width="12" style="409" customWidth="1"/>
    <col min="12035" max="12035" width="8" style="409" customWidth="1"/>
    <col min="12036" max="12036" width="7.875" style="409" customWidth="1"/>
    <col min="12037" max="12038" width="7.875" style="409" hidden="1" customWidth="1"/>
    <col min="12039" max="12286" width="7.875" style="409"/>
    <col min="12287" max="12287" width="35.75" style="409" customWidth="1"/>
    <col min="12288" max="12288" width="7.875" style="409" hidden="1" customWidth="1"/>
    <col min="12289" max="12290" width="12" style="409" customWidth="1"/>
    <col min="12291" max="12291" width="8" style="409" customWidth="1"/>
    <col min="12292" max="12292" width="7.875" style="409" customWidth="1"/>
    <col min="12293" max="12294" width="7.875" style="409" hidden="1" customWidth="1"/>
    <col min="12295" max="12542" width="7.875" style="409"/>
    <col min="12543" max="12543" width="35.75" style="409" customWidth="1"/>
    <col min="12544" max="12544" width="7.875" style="409" hidden="1" customWidth="1"/>
    <col min="12545" max="12546" width="12" style="409" customWidth="1"/>
    <col min="12547" max="12547" width="8" style="409" customWidth="1"/>
    <col min="12548" max="12548" width="7.875" style="409" customWidth="1"/>
    <col min="12549" max="12550" width="7.875" style="409" hidden="1" customWidth="1"/>
    <col min="12551" max="12798" width="7.875" style="409"/>
    <col min="12799" max="12799" width="35.75" style="409" customWidth="1"/>
    <col min="12800" max="12800" width="7.875" style="409" hidden="1" customWidth="1"/>
    <col min="12801" max="12802" width="12" style="409" customWidth="1"/>
    <col min="12803" max="12803" width="8" style="409" customWidth="1"/>
    <col min="12804" max="12804" width="7.875" style="409" customWidth="1"/>
    <col min="12805" max="12806" width="7.875" style="409" hidden="1" customWidth="1"/>
    <col min="12807" max="13054" width="7.875" style="409"/>
    <col min="13055" max="13055" width="35.75" style="409" customWidth="1"/>
    <col min="13056" max="13056" width="7.875" style="409" hidden="1" customWidth="1"/>
    <col min="13057" max="13058" width="12" style="409" customWidth="1"/>
    <col min="13059" max="13059" width="8" style="409" customWidth="1"/>
    <col min="13060" max="13060" width="7.875" style="409" customWidth="1"/>
    <col min="13061" max="13062" width="7.875" style="409" hidden="1" customWidth="1"/>
    <col min="13063" max="13310" width="7.875" style="409"/>
    <col min="13311" max="13311" width="35.75" style="409" customWidth="1"/>
    <col min="13312" max="13312" width="7.875" style="409" hidden="1" customWidth="1"/>
    <col min="13313" max="13314" width="12" style="409" customWidth="1"/>
    <col min="13315" max="13315" width="8" style="409" customWidth="1"/>
    <col min="13316" max="13316" width="7.875" style="409" customWidth="1"/>
    <col min="13317" max="13318" width="7.875" style="409" hidden="1" customWidth="1"/>
    <col min="13319" max="13566" width="7.875" style="409"/>
    <col min="13567" max="13567" width="35.75" style="409" customWidth="1"/>
    <col min="13568" max="13568" width="7.875" style="409" hidden="1" customWidth="1"/>
    <col min="13569" max="13570" width="12" style="409" customWidth="1"/>
    <col min="13571" max="13571" width="8" style="409" customWidth="1"/>
    <col min="13572" max="13572" width="7.875" style="409" customWidth="1"/>
    <col min="13573" max="13574" width="7.875" style="409" hidden="1" customWidth="1"/>
    <col min="13575" max="13822" width="7.875" style="409"/>
    <col min="13823" max="13823" width="35.75" style="409" customWidth="1"/>
    <col min="13824" max="13824" width="7.875" style="409" hidden="1" customWidth="1"/>
    <col min="13825" max="13826" width="12" style="409" customWidth="1"/>
    <col min="13827" max="13827" width="8" style="409" customWidth="1"/>
    <col min="13828" max="13828" width="7.875" style="409" customWidth="1"/>
    <col min="13829" max="13830" width="7.875" style="409" hidden="1" customWidth="1"/>
    <col min="13831" max="14078" width="7.875" style="409"/>
    <col min="14079" max="14079" width="35.75" style="409" customWidth="1"/>
    <col min="14080" max="14080" width="7.875" style="409" hidden="1" customWidth="1"/>
    <col min="14081" max="14082" width="12" style="409" customWidth="1"/>
    <col min="14083" max="14083" width="8" style="409" customWidth="1"/>
    <col min="14084" max="14084" width="7.875" style="409" customWidth="1"/>
    <col min="14085" max="14086" width="7.875" style="409" hidden="1" customWidth="1"/>
    <col min="14087" max="14334" width="7.875" style="409"/>
    <col min="14335" max="14335" width="35.75" style="409" customWidth="1"/>
    <col min="14336" max="14336" width="7.875" style="409" hidden="1" customWidth="1"/>
    <col min="14337" max="14338" width="12" style="409" customWidth="1"/>
    <col min="14339" max="14339" width="8" style="409" customWidth="1"/>
    <col min="14340" max="14340" width="7.875" style="409" customWidth="1"/>
    <col min="14341" max="14342" width="7.875" style="409" hidden="1" customWidth="1"/>
    <col min="14343" max="14590" width="7.875" style="409"/>
    <col min="14591" max="14591" width="35.75" style="409" customWidth="1"/>
    <col min="14592" max="14592" width="7.875" style="409" hidden="1" customWidth="1"/>
    <col min="14593" max="14594" width="12" style="409" customWidth="1"/>
    <col min="14595" max="14595" width="8" style="409" customWidth="1"/>
    <col min="14596" max="14596" width="7.875" style="409" customWidth="1"/>
    <col min="14597" max="14598" width="7.875" style="409" hidden="1" customWidth="1"/>
    <col min="14599" max="14846" width="7.875" style="409"/>
    <col min="14847" max="14847" width="35.75" style="409" customWidth="1"/>
    <col min="14848" max="14848" width="7.875" style="409" hidden="1" customWidth="1"/>
    <col min="14849" max="14850" width="12" style="409" customWidth="1"/>
    <col min="14851" max="14851" width="8" style="409" customWidth="1"/>
    <col min="14852" max="14852" width="7.875" style="409" customWidth="1"/>
    <col min="14853" max="14854" width="7.875" style="409" hidden="1" customWidth="1"/>
    <col min="14855" max="15102" width="7.875" style="409"/>
    <col min="15103" max="15103" width="35.75" style="409" customWidth="1"/>
    <col min="15104" max="15104" width="7.875" style="409" hidden="1" customWidth="1"/>
    <col min="15105" max="15106" width="12" style="409" customWidth="1"/>
    <col min="15107" max="15107" width="8" style="409" customWidth="1"/>
    <col min="15108" max="15108" width="7.875" style="409" customWidth="1"/>
    <col min="15109" max="15110" width="7.875" style="409" hidden="1" customWidth="1"/>
    <col min="15111" max="15358" width="7.875" style="409"/>
    <col min="15359" max="15359" width="35.75" style="409" customWidth="1"/>
    <col min="15360" max="15360" width="7.875" style="409" hidden="1" customWidth="1"/>
    <col min="15361" max="15362" width="12" style="409" customWidth="1"/>
    <col min="15363" max="15363" width="8" style="409" customWidth="1"/>
    <col min="15364" max="15364" width="7.875" style="409" customWidth="1"/>
    <col min="15365" max="15366" width="7.875" style="409" hidden="1" customWidth="1"/>
    <col min="15367" max="15614" width="7.875" style="409"/>
    <col min="15615" max="15615" width="35.75" style="409" customWidth="1"/>
    <col min="15616" max="15616" width="7.875" style="409" hidden="1" customWidth="1"/>
    <col min="15617" max="15618" width="12" style="409" customWidth="1"/>
    <col min="15619" max="15619" width="8" style="409" customWidth="1"/>
    <col min="15620" max="15620" width="7.875" style="409" customWidth="1"/>
    <col min="15621" max="15622" width="7.875" style="409" hidden="1" customWidth="1"/>
    <col min="15623" max="15870" width="7.875" style="409"/>
    <col min="15871" max="15871" width="35.75" style="409" customWidth="1"/>
    <col min="15872" max="15872" width="7.875" style="409" hidden="1" customWidth="1"/>
    <col min="15873" max="15874" width="12" style="409" customWidth="1"/>
    <col min="15875" max="15875" width="8" style="409" customWidth="1"/>
    <col min="15876" max="15876" width="7.875" style="409" customWidth="1"/>
    <col min="15877" max="15878" width="7.875" style="409" hidden="1" customWidth="1"/>
    <col min="15879" max="16126" width="7.875" style="409"/>
    <col min="16127" max="16127" width="35.75" style="409" customWidth="1"/>
    <col min="16128" max="16128" width="7.875" style="409" hidden="1" customWidth="1"/>
    <col min="16129" max="16130" width="12" style="409" customWidth="1"/>
    <col min="16131" max="16131" width="8" style="409" customWidth="1"/>
    <col min="16132" max="16132" width="7.875" style="409" customWidth="1"/>
    <col min="16133" max="16134" width="7.875" style="409" hidden="1" customWidth="1"/>
    <col min="16135" max="16384" width="7.875" style="409"/>
  </cols>
  <sheetData>
    <row r="1" customHeight="1" spans="1:2">
      <c r="A1" s="411" t="s">
        <v>0</v>
      </c>
      <c r="B1" s="412"/>
    </row>
    <row r="2" ht="31" customHeight="1" spans="1:2">
      <c r="A2" s="413" t="s">
        <v>1</v>
      </c>
      <c r="B2" s="413"/>
    </row>
    <row r="3" customHeight="1" spans="1:2">
      <c r="A3" s="414"/>
      <c r="B3" s="415" t="s">
        <v>2</v>
      </c>
    </row>
    <row r="4" s="405" customFormat="1" customHeight="1" spans="1:2">
      <c r="A4" s="416" t="s">
        <v>3</v>
      </c>
      <c r="B4" s="417" t="s">
        <v>4</v>
      </c>
    </row>
    <row r="5" s="406" customFormat="1" customHeight="1" spans="1:2">
      <c r="A5" s="418" t="s">
        <v>5</v>
      </c>
      <c r="B5" s="419">
        <f>SUM(B6:B21)</f>
        <v>514409</v>
      </c>
    </row>
    <row r="6" s="407" customFormat="1" customHeight="1" spans="1:5">
      <c r="A6" s="420" t="s">
        <v>6</v>
      </c>
      <c r="B6" s="421">
        <v>142825</v>
      </c>
      <c r="E6" s="407">
        <v>988753</v>
      </c>
    </row>
    <row r="7" customHeight="1" spans="1:5">
      <c r="A7" s="420" t="s">
        <v>7</v>
      </c>
      <c r="B7" s="421">
        <v>42490</v>
      </c>
      <c r="E7" s="409">
        <v>822672</v>
      </c>
    </row>
    <row r="8" s="405" customFormat="1" customHeight="1" spans="1:2">
      <c r="A8" s="420" t="s">
        <v>8</v>
      </c>
      <c r="B8" s="421"/>
    </row>
    <row r="9" customHeight="1" spans="1:5">
      <c r="A9" s="420" t="s">
        <v>9</v>
      </c>
      <c r="B9" s="421">
        <v>17903</v>
      </c>
      <c r="E9" s="409">
        <v>988753</v>
      </c>
    </row>
    <row r="10" customHeight="1" spans="1:5">
      <c r="A10" s="420" t="s">
        <v>10</v>
      </c>
      <c r="B10" s="421">
        <v>623</v>
      </c>
      <c r="E10" s="409">
        <v>822672</v>
      </c>
    </row>
    <row r="11" s="408" customFormat="1" customHeight="1" spans="1:2">
      <c r="A11" s="420" t="s">
        <v>11</v>
      </c>
      <c r="B11" s="421">
        <v>31416</v>
      </c>
    </row>
    <row r="12" customHeight="1" spans="1:2">
      <c r="A12" s="420" t="s">
        <v>12</v>
      </c>
      <c r="B12" s="421">
        <v>29663</v>
      </c>
    </row>
    <row r="13" customHeight="1" spans="1:2">
      <c r="A13" s="420" t="s">
        <v>13</v>
      </c>
      <c r="B13" s="421">
        <v>18187</v>
      </c>
    </row>
    <row r="14" customHeight="1" spans="1:2">
      <c r="A14" s="420" t="s">
        <v>14</v>
      </c>
      <c r="B14" s="421">
        <v>43557</v>
      </c>
    </row>
    <row r="15" customHeight="1" spans="1:2">
      <c r="A15" s="420" t="s">
        <v>15</v>
      </c>
      <c r="B15" s="421">
        <v>83788</v>
      </c>
    </row>
    <row r="16" customHeight="1" spans="1:2">
      <c r="A16" s="420" t="s">
        <v>16</v>
      </c>
      <c r="B16" s="421">
        <v>12940</v>
      </c>
    </row>
    <row r="17" customHeight="1" spans="1:2">
      <c r="A17" s="420" t="s">
        <v>17</v>
      </c>
      <c r="B17" s="421"/>
    </row>
    <row r="18" customHeight="1" spans="1:2">
      <c r="A18" s="420" t="s">
        <v>18</v>
      </c>
      <c r="B18" s="421">
        <v>87017</v>
      </c>
    </row>
    <row r="19" customHeight="1" spans="1:2">
      <c r="A19" s="420" t="s">
        <v>19</v>
      </c>
      <c r="B19" s="421"/>
    </row>
    <row r="20" customHeight="1" spans="1:2">
      <c r="A20" s="420" t="s">
        <v>20</v>
      </c>
      <c r="B20" s="421">
        <v>4000</v>
      </c>
    </row>
    <row r="21" customHeight="1" spans="1:2">
      <c r="A21" s="420" t="s">
        <v>21</v>
      </c>
      <c r="B21" s="421"/>
    </row>
    <row r="22" s="408" customFormat="1" customHeight="1" spans="1:2">
      <c r="A22" s="418" t="s">
        <v>22</v>
      </c>
      <c r="B22" s="419">
        <f>SUM(B23:B30)</f>
        <v>100000</v>
      </c>
    </row>
    <row r="23" customHeight="1" spans="1:2">
      <c r="A23" s="420" t="s">
        <v>23</v>
      </c>
      <c r="B23" s="421">
        <v>25060</v>
      </c>
    </row>
    <row r="24" customHeight="1" spans="1:2">
      <c r="A24" s="420" t="s">
        <v>24</v>
      </c>
      <c r="B24" s="421">
        <v>7500</v>
      </c>
    </row>
    <row r="25" customHeight="1" spans="1:2">
      <c r="A25" s="420" t="s">
        <v>25</v>
      </c>
      <c r="B25" s="421">
        <v>2500</v>
      </c>
    </row>
    <row r="26" customHeight="1" spans="1:2">
      <c r="A26" s="420" t="s">
        <v>26</v>
      </c>
      <c r="B26" s="421"/>
    </row>
    <row r="27" customHeight="1" spans="1:2">
      <c r="A27" s="420" t="s">
        <v>27</v>
      </c>
      <c r="B27" s="421">
        <v>64940</v>
      </c>
    </row>
    <row r="28" customHeight="1" spans="1:2">
      <c r="A28" s="420" t="s">
        <v>28</v>
      </c>
      <c r="B28" s="421"/>
    </row>
    <row r="29" customHeight="1" spans="1:2">
      <c r="A29" s="420" t="s">
        <v>29</v>
      </c>
      <c r="B29" s="422"/>
    </row>
    <row r="30" customHeight="1" spans="1:2">
      <c r="A30" s="420" t="s">
        <v>30</v>
      </c>
      <c r="B30" s="422"/>
    </row>
    <row r="31" customHeight="1" spans="1:2">
      <c r="A31" s="423" t="s">
        <v>31</v>
      </c>
      <c r="B31" s="424"/>
    </row>
    <row r="32" customHeight="1" spans="1:2">
      <c r="A32" s="425" t="s">
        <v>32</v>
      </c>
      <c r="B32" s="424">
        <f>B5+B22</f>
        <v>614409</v>
      </c>
    </row>
  </sheetData>
  <mergeCells count="1">
    <mergeCell ref="A2:B2"/>
  </mergeCells>
  <printOptions horizontalCentered="1"/>
  <pageMargins left="0.984027777777778" right="0.747916666666667" top="1.18055555555556" bottom="0.984027777777778" header="0.511111111111111" footer="0.511111111111111"/>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workbookViewId="0">
      <selection activeCell="A6" sqref="A6"/>
    </sheetView>
  </sheetViews>
  <sheetFormatPr defaultColWidth="7" defaultRowHeight="15"/>
  <cols>
    <col min="1" max="1" width="48.75" style="159" customWidth="1"/>
    <col min="2" max="2" width="23.375" style="159" customWidth="1"/>
    <col min="3" max="3" width="10.375" style="160" hidden="1" customWidth="1"/>
    <col min="4" max="4" width="9.625" style="162" hidden="1" customWidth="1"/>
    <col min="5" max="5" width="8.125" style="162" hidden="1" customWidth="1"/>
    <col min="6" max="6" width="9.625" style="163" hidden="1" customWidth="1"/>
    <col min="7" max="7" width="17.5" style="163" hidden="1" customWidth="1"/>
    <col min="8" max="8" width="12.5" style="164" hidden="1" customWidth="1"/>
    <col min="9" max="9" width="7" style="165" hidden="1" customWidth="1"/>
    <col min="10" max="11" width="7" style="162" hidden="1" customWidth="1"/>
    <col min="12" max="12" width="13.875" style="162" hidden="1" customWidth="1"/>
    <col min="13" max="13" width="7.875" style="162" hidden="1" customWidth="1"/>
    <col min="14" max="14" width="9.5" style="162" hidden="1" customWidth="1"/>
    <col min="15" max="15" width="6.875" style="162" hidden="1" customWidth="1"/>
    <col min="16" max="16" width="9" style="162" hidden="1" customWidth="1"/>
    <col min="17" max="17" width="5.875" style="162" hidden="1" customWidth="1"/>
    <col min="18" max="18" width="5.25" style="162" hidden="1" customWidth="1"/>
    <col min="19" max="19" width="6.5" style="162" hidden="1" customWidth="1"/>
    <col min="20" max="21" width="7" style="162" hidden="1" customWidth="1"/>
    <col min="22" max="22" width="10.625" style="162" hidden="1" customWidth="1"/>
    <col min="23" max="23" width="10.5" style="162" hidden="1" customWidth="1"/>
    <col min="24" max="24" width="7" style="162" hidden="1" customWidth="1"/>
    <col min="25" max="16384" width="7" style="162"/>
  </cols>
  <sheetData>
    <row r="1" ht="21.75" customHeight="1" spans="1:2">
      <c r="A1" s="63" t="s">
        <v>1242</v>
      </c>
      <c r="B1" s="63"/>
    </row>
    <row r="2" ht="51.75" customHeight="1" spans="1:8">
      <c r="A2" s="147" t="s">
        <v>1243</v>
      </c>
      <c r="B2" s="64"/>
      <c r="F2" s="162"/>
      <c r="G2" s="162"/>
      <c r="H2" s="162"/>
    </row>
    <row r="3" s="38" customFormat="1" ht="18.75" customHeight="1" spans="1:12">
      <c r="A3" s="58"/>
      <c r="B3" s="248" t="s">
        <v>1075</v>
      </c>
      <c r="C3" s="41"/>
      <c r="D3" s="38">
        <v>12.11</v>
      </c>
      <c r="F3" s="38">
        <v>12.22</v>
      </c>
      <c r="I3" s="62"/>
      <c r="L3" s="38">
        <v>1.2</v>
      </c>
    </row>
    <row r="4" s="247" customFormat="1" ht="34.5" customHeight="1" spans="1:14">
      <c r="A4" s="249" t="s">
        <v>1076</v>
      </c>
      <c r="B4" s="249" t="s">
        <v>4</v>
      </c>
      <c r="C4" s="250"/>
      <c r="F4" s="149" t="s">
        <v>1080</v>
      </c>
      <c r="G4" s="149" t="s">
        <v>1081</v>
      </c>
      <c r="H4" s="149" t="s">
        <v>1082</v>
      </c>
      <c r="I4" s="257"/>
      <c r="L4" s="149" t="s">
        <v>1080</v>
      </c>
      <c r="M4" s="155" t="s">
        <v>1081</v>
      </c>
      <c r="N4" s="149" t="s">
        <v>1082</v>
      </c>
    </row>
    <row r="5" ht="34.5" customHeight="1" spans="1:24">
      <c r="A5" s="251" t="s">
        <v>1083</v>
      </c>
      <c r="B5" s="252">
        <v>1061.91</v>
      </c>
      <c r="C5" s="253">
        <v>105429</v>
      </c>
      <c r="D5" s="254">
        <v>595734.14</v>
      </c>
      <c r="E5" s="162">
        <f>104401+13602</f>
        <v>118003</v>
      </c>
      <c r="F5" s="163" t="s">
        <v>40</v>
      </c>
      <c r="G5" s="163" t="s">
        <v>1084</v>
      </c>
      <c r="H5" s="164">
        <v>596221.15</v>
      </c>
      <c r="I5" s="165" t="e">
        <f>F5-A5</f>
        <v>#VALUE!</v>
      </c>
      <c r="J5" s="183" t="e">
        <f>H5-#REF!</f>
        <v>#REF!</v>
      </c>
      <c r="K5" s="183">
        <v>75943</v>
      </c>
      <c r="L5" s="163" t="s">
        <v>40</v>
      </c>
      <c r="M5" s="163" t="s">
        <v>1084</v>
      </c>
      <c r="N5" s="164">
        <v>643048.95</v>
      </c>
      <c r="O5" s="165" t="e">
        <f>L5-A5</f>
        <v>#VALUE!</v>
      </c>
      <c r="P5" s="183" t="e">
        <f>N5-#REF!</f>
        <v>#REF!</v>
      </c>
      <c r="R5" s="162">
        <v>717759</v>
      </c>
      <c r="T5" s="156" t="s">
        <v>40</v>
      </c>
      <c r="U5" s="156" t="s">
        <v>1084</v>
      </c>
      <c r="V5" s="157">
        <v>659380.53</v>
      </c>
      <c r="W5" s="162" t="e">
        <f>#REF!-V5</f>
        <v>#REF!</v>
      </c>
      <c r="X5" s="162" t="e">
        <f>T5-A5</f>
        <v>#VALUE!</v>
      </c>
    </row>
    <row r="6" ht="34.5" customHeight="1" spans="1:23">
      <c r="A6" s="255" t="s">
        <v>79</v>
      </c>
      <c r="B6" s="256">
        <f>B5</f>
        <v>1061.91</v>
      </c>
      <c r="F6" s="244" t="str">
        <f>""</f>
        <v/>
      </c>
      <c r="G6" s="244" t="str">
        <f>""</f>
        <v/>
      </c>
      <c r="H6" s="244" t="str">
        <f>""</f>
        <v/>
      </c>
      <c r="L6" s="244" t="str">
        <f>""</f>
        <v/>
      </c>
      <c r="M6" s="245" t="str">
        <f>""</f>
        <v/>
      </c>
      <c r="N6" s="244" t="str">
        <f>""</f>
        <v/>
      </c>
      <c r="V6" s="246" t="e">
        <f>#REF!+#REF!+#REF!+#REF!+#REF!+#REF!+#REF!+#REF!+#REF!+#REF!+#REF!+#REF!+#REF!+#REF!+#REF!+#REF!+#REF!+#REF!+#REF!+#REF!+#REF!</f>
        <v>#REF!</v>
      </c>
      <c r="W6" s="246" t="e">
        <f>#REF!+#REF!+#REF!+#REF!+#REF!+#REF!+#REF!+#REF!+#REF!+#REF!+#REF!+#REF!+#REF!+#REF!+#REF!+#REF!+#REF!+#REF!+#REF!+#REF!+#REF!</f>
        <v>#REF!</v>
      </c>
    </row>
    <row r="7" ht="19.5" customHeight="1" spans="16:24">
      <c r="P7" s="183"/>
      <c r="T7" s="156" t="s">
        <v>1088</v>
      </c>
      <c r="U7" s="156" t="s">
        <v>1089</v>
      </c>
      <c r="V7" s="157">
        <v>19998</v>
      </c>
      <c r="W7" s="162" t="e">
        <f>#REF!-V7</f>
        <v>#REF!</v>
      </c>
      <c r="X7" s="162">
        <f>T7-A7</f>
        <v>23203</v>
      </c>
    </row>
    <row r="8" ht="19.5" customHeight="1" spans="16:24">
      <c r="P8" s="183"/>
      <c r="T8" s="156" t="s">
        <v>1090</v>
      </c>
      <c r="U8" s="156" t="s">
        <v>1091</v>
      </c>
      <c r="V8" s="157">
        <v>19998</v>
      </c>
      <c r="W8" s="162" t="e">
        <f>#REF!-V8</f>
        <v>#REF!</v>
      </c>
      <c r="X8" s="162">
        <f>T8-A8</f>
        <v>2320301</v>
      </c>
    </row>
    <row r="9" ht="19.5" customHeight="1" spans="16:16">
      <c r="P9" s="183"/>
    </row>
    <row r="10" ht="19.5" customHeight="1" spans="1:16">
      <c r="A10" s="162"/>
      <c r="B10" s="162"/>
      <c r="C10" s="162"/>
      <c r="F10" s="162"/>
      <c r="G10" s="162"/>
      <c r="H10" s="162"/>
      <c r="I10" s="162"/>
      <c r="P10" s="183"/>
    </row>
    <row r="11" ht="19.5" customHeight="1" spans="1:16">
      <c r="A11" s="162"/>
      <c r="B11" s="162"/>
      <c r="C11" s="162"/>
      <c r="F11" s="162"/>
      <c r="G11" s="162"/>
      <c r="H11" s="162"/>
      <c r="I11" s="162"/>
      <c r="P11" s="183"/>
    </row>
    <row r="12" ht="19.5" customHeight="1" spans="1:16">
      <c r="A12" s="162"/>
      <c r="B12" s="162"/>
      <c r="C12" s="162"/>
      <c r="F12" s="162"/>
      <c r="G12" s="162"/>
      <c r="H12" s="162"/>
      <c r="I12" s="162"/>
      <c r="P12" s="183"/>
    </row>
    <row r="13" ht="19.5" customHeight="1" spans="1:16">
      <c r="A13" s="162"/>
      <c r="B13" s="162"/>
      <c r="C13" s="162"/>
      <c r="F13" s="162"/>
      <c r="G13" s="162"/>
      <c r="H13" s="162"/>
      <c r="I13" s="162"/>
      <c r="P13" s="183"/>
    </row>
    <row r="14" ht="19.5" customHeight="1" spans="1:16">
      <c r="A14" s="162"/>
      <c r="B14" s="162"/>
      <c r="C14" s="162"/>
      <c r="F14" s="162"/>
      <c r="G14" s="162"/>
      <c r="H14" s="162"/>
      <c r="I14" s="162"/>
      <c r="P14" s="183"/>
    </row>
    <row r="15" ht="19.5" customHeight="1" spans="1:16">
      <c r="A15" s="162"/>
      <c r="B15" s="162"/>
      <c r="C15" s="162"/>
      <c r="F15" s="162"/>
      <c r="G15" s="162"/>
      <c r="H15" s="162"/>
      <c r="I15" s="162"/>
      <c r="P15" s="183"/>
    </row>
    <row r="16" ht="19.5" customHeight="1" spans="1:16">
      <c r="A16" s="162"/>
      <c r="B16" s="162"/>
      <c r="C16" s="162"/>
      <c r="F16" s="162"/>
      <c r="G16" s="162"/>
      <c r="H16" s="162"/>
      <c r="I16" s="162"/>
      <c r="P16" s="183"/>
    </row>
    <row r="17" ht="19.5" customHeight="1" spans="1:16">
      <c r="A17" s="162"/>
      <c r="B17" s="162"/>
      <c r="C17" s="162"/>
      <c r="F17" s="162"/>
      <c r="G17" s="162"/>
      <c r="H17" s="162"/>
      <c r="I17" s="162"/>
      <c r="P17" s="183"/>
    </row>
    <row r="18" ht="19.5" customHeight="1" spans="1:16">
      <c r="A18" s="162"/>
      <c r="B18" s="162"/>
      <c r="C18" s="162"/>
      <c r="F18" s="162"/>
      <c r="G18" s="162"/>
      <c r="H18" s="162"/>
      <c r="I18" s="162"/>
      <c r="P18" s="183"/>
    </row>
    <row r="19" ht="19.5" customHeight="1" spans="1:16">
      <c r="A19" s="162"/>
      <c r="B19" s="162"/>
      <c r="C19" s="162"/>
      <c r="F19" s="162"/>
      <c r="G19" s="162"/>
      <c r="H19" s="162"/>
      <c r="I19" s="162"/>
      <c r="P19" s="183"/>
    </row>
    <row r="20" ht="19.5" customHeight="1" spans="1:16">
      <c r="A20" s="162"/>
      <c r="B20" s="162"/>
      <c r="C20" s="162"/>
      <c r="F20" s="162"/>
      <c r="G20" s="162"/>
      <c r="H20" s="162"/>
      <c r="I20" s="162"/>
      <c r="P20" s="183"/>
    </row>
    <row r="21" ht="19.5" customHeight="1" spans="1:16">
      <c r="A21" s="162"/>
      <c r="B21" s="162"/>
      <c r="C21" s="162"/>
      <c r="F21" s="162"/>
      <c r="G21" s="162"/>
      <c r="H21" s="162"/>
      <c r="I21" s="162"/>
      <c r="P21" s="18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workbookViewId="0">
      <selection activeCell="A16" sqref="A16"/>
    </sheetView>
  </sheetViews>
  <sheetFormatPr defaultColWidth="7.875" defaultRowHeight="33" customHeight="1"/>
  <cols>
    <col min="1" max="1" width="66.375" style="225" customWidth="1"/>
    <col min="2" max="2" width="20.5" style="231" customWidth="1"/>
    <col min="3" max="3" width="8" style="225" customWidth="1"/>
    <col min="4" max="250" width="7.875" style="225"/>
    <col min="251" max="251" width="35.75" style="225" customWidth="1"/>
    <col min="252" max="252" width="7.875" style="225" hidden="1" customWidth="1"/>
    <col min="253" max="254" width="12" style="225" customWidth="1"/>
    <col min="255" max="255" width="8" style="225" customWidth="1"/>
    <col min="256" max="256" width="7.875" style="225" customWidth="1"/>
    <col min="257" max="258" width="7.875" style="225" hidden="1" customWidth="1"/>
    <col min="259" max="506" width="7.875" style="225"/>
    <col min="507" max="507" width="35.75" style="225" customWidth="1"/>
    <col min="508" max="508" width="7.875" style="225" hidden="1" customWidth="1"/>
    <col min="509" max="510" width="12" style="225" customWidth="1"/>
    <col min="511" max="511" width="8" style="225" customWidth="1"/>
    <col min="512" max="512" width="7.875" style="225" customWidth="1"/>
    <col min="513" max="514" width="7.875" style="225" hidden="1" customWidth="1"/>
    <col min="515" max="762" width="7.875" style="225"/>
    <col min="763" max="763" width="35.75" style="225" customWidth="1"/>
    <col min="764" max="764" width="7.875" style="225" hidden="1" customWidth="1"/>
    <col min="765" max="766" width="12" style="225" customWidth="1"/>
    <col min="767" max="767" width="8" style="225" customWidth="1"/>
    <col min="768" max="768" width="7.875" style="225" customWidth="1"/>
    <col min="769" max="770" width="7.875" style="225" hidden="1" customWidth="1"/>
    <col min="771" max="1018" width="7.875" style="225"/>
    <col min="1019" max="1019" width="35.75" style="225" customWidth="1"/>
    <col min="1020" max="1020" width="7.875" style="225" hidden="1" customWidth="1"/>
    <col min="1021" max="1022" width="12" style="225" customWidth="1"/>
    <col min="1023" max="1023" width="8" style="225" customWidth="1"/>
    <col min="1024" max="1024" width="7.875" style="225" customWidth="1"/>
    <col min="1025" max="1026" width="7.875" style="225" hidden="1" customWidth="1"/>
    <col min="1027" max="1274" width="7.875" style="225"/>
    <col min="1275" max="1275" width="35.75" style="225" customWidth="1"/>
    <col min="1276" max="1276" width="7.875" style="225" hidden="1" customWidth="1"/>
    <col min="1277" max="1278" width="12" style="225" customWidth="1"/>
    <col min="1279" max="1279" width="8" style="225" customWidth="1"/>
    <col min="1280" max="1280" width="7.875" style="225" customWidth="1"/>
    <col min="1281" max="1282" width="7.875" style="225" hidden="1" customWidth="1"/>
    <col min="1283" max="1530" width="7.875" style="225"/>
    <col min="1531" max="1531" width="35.75" style="225" customWidth="1"/>
    <col min="1532" max="1532" width="7.875" style="225" hidden="1" customWidth="1"/>
    <col min="1533" max="1534" width="12" style="225" customWidth="1"/>
    <col min="1535" max="1535" width="8" style="225" customWidth="1"/>
    <col min="1536" max="1536" width="7.875" style="225" customWidth="1"/>
    <col min="1537" max="1538" width="7.875" style="225" hidden="1" customWidth="1"/>
    <col min="1539" max="1786" width="7.875" style="225"/>
    <col min="1787" max="1787" width="35.75" style="225" customWidth="1"/>
    <col min="1788" max="1788" width="7.875" style="225" hidden="1" customWidth="1"/>
    <col min="1789" max="1790" width="12" style="225" customWidth="1"/>
    <col min="1791" max="1791" width="8" style="225" customWidth="1"/>
    <col min="1792" max="1792" width="7.875" style="225" customWidth="1"/>
    <col min="1793" max="1794" width="7.875" style="225" hidden="1" customWidth="1"/>
    <col min="1795" max="2042" width="7.875" style="225"/>
    <col min="2043" max="2043" width="35.75" style="225" customWidth="1"/>
    <col min="2044" max="2044" width="7.875" style="225" hidden="1" customWidth="1"/>
    <col min="2045" max="2046" width="12" style="225" customWidth="1"/>
    <col min="2047" max="2047" width="8" style="225" customWidth="1"/>
    <col min="2048" max="2048" width="7.875" style="225" customWidth="1"/>
    <col min="2049" max="2050" width="7.875" style="225" hidden="1" customWidth="1"/>
    <col min="2051" max="2298" width="7.875" style="225"/>
    <col min="2299" max="2299" width="35.75" style="225" customWidth="1"/>
    <col min="2300" max="2300" width="7.875" style="225" hidden="1" customWidth="1"/>
    <col min="2301" max="2302" width="12" style="225" customWidth="1"/>
    <col min="2303" max="2303" width="8" style="225" customWidth="1"/>
    <col min="2304" max="2304" width="7.875" style="225" customWidth="1"/>
    <col min="2305" max="2306" width="7.875" style="225" hidden="1" customWidth="1"/>
    <col min="2307" max="2554" width="7.875" style="225"/>
    <col min="2555" max="2555" width="35.75" style="225" customWidth="1"/>
    <col min="2556" max="2556" width="7.875" style="225" hidden="1" customWidth="1"/>
    <col min="2557" max="2558" width="12" style="225" customWidth="1"/>
    <col min="2559" max="2559" width="8" style="225" customWidth="1"/>
    <col min="2560" max="2560" width="7.875" style="225" customWidth="1"/>
    <col min="2561" max="2562" width="7.875" style="225" hidden="1" customWidth="1"/>
    <col min="2563" max="2810" width="7.875" style="225"/>
    <col min="2811" max="2811" width="35.75" style="225" customWidth="1"/>
    <col min="2812" max="2812" width="7.875" style="225" hidden="1" customWidth="1"/>
    <col min="2813" max="2814" width="12" style="225" customWidth="1"/>
    <col min="2815" max="2815" width="8" style="225" customWidth="1"/>
    <col min="2816" max="2816" width="7.875" style="225" customWidth="1"/>
    <col min="2817" max="2818" width="7.875" style="225" hidden="1" customWidth="1"/>
    <col min="2819" max="3066" width="7.875" style="225"/>
    <col min="3067" max="3067" width="35.75" style="225" customWidth="1"/>
    <col min="3068" max="3068" width="7.875" style="225" hidden="1" customWidth="1"/>
    <col min="3069" max="3070" width="12" style="225" customWidth="1"/>
    <col min="3071" max="3071" width="8" style="225" customWidth="1"/>
    <col min="3072" max="3072" width="7.875" style="225" customWidth="1"/>
    <col min="3073" max="3074" width="7.875" style="225" hidden="1" customWidth="1"/>
    <col min="3075" max="3322" width="7.875" style="225"/>
    <col min="3323" max="3323" width="35.75" style="225" customWidth="1"/>
    <col min="3324" max="3324" width="7.875" style="225" hidden="1" customWidth="1"/>
    <col min="3325" max="3326" width="12" style="225" customWidth="1"/>
    <col min="3327" max="3327" width="8" style="225" customWidth="1"/>
    <col min="3328" max="3328" width="7.875" style="225" customWidth="1"/>
    <col min="3329" max="3330" width="7.875" style="225" hidden="1" customWidth="1"/>
    <col min="3331" max="3578" width="7.875" style="225"/>
    <col min="3579" max="3579" width="35.75" style="225" customWidth="1"/>
    <col min="3580" max="3580" width="7.875" style="225" hidden="1" customWidth="1"/>
    <col min="3581" max="3582" width="12" style="225" customWidth="1"/>
    <col min="3583" max="3583" width="8" style="225" customWidth="1"/>
    <col min="3584" max="3584" width="7.875" style="225" customWidth="1"/>
    <col min="3585" max="3586" width="7.875" style="225" hidden="1" customWidth="1"/>
    <col min="3587" max="3834" width="7.875" style="225"/>
    <col min="3835" max="3835" width="35.75" style="225" customWidth="1"/>
    <col min="3836" max="3836" width="7.875" style="225" hidden="1" customWidth="1"/>
    <col min="3837" max="3838" width="12" style="225" customWidth="1"/>
    <col min="3839" max="3839" width="8" style="225" customWidth="1"/>
    <col min="3840" max="3840" width="7.875" style="225" customWidth="1"/>
    <col min="3841" max="3842" width="7.875" style="225" hidden="1" customWidth="1"/>
    <col min="3843" max="4090" width="7.875" style="225"/>
    <col min="4091" max="4091" width="35.75" style="225" customWidth="1"/>
    <col min="4092" max="4092" width="7.875" style="225" hidden="1" customWidth="1"/>
    <col min="4093" max="4094" width="12" style="225" customWidth="1"/>
    <col min="4095" max="4095" width="8" style="225" customWidth="1"/>
    <col min="4096" max="4096" width="7.875" style="225" customWidth="1"/>
    <col min="4097" max="4098" width="7.875" style="225" hidden="1" customWidth="1"/>
    <col min="4099" max="4346" width="7.875" style="225"/>
    <col min="4347" max="4347" width="35.75" style="225" customWidth="1"/>
    <col min="4348" max="4348" width="7.875" style="225" hidden="1" customWidth="1"/>
    <col min="4349" max="4350" width="12" style="225" customWidth="1"/>
    <col min="4351" max="4351" width="8" style="225" customWidth="1"/>
    <col min="4352" max="4352" width="7.875" style="225" customWidth="1"/>
    <col min="4353" max="4354" width="7.875" style="225" hidden="1" customWidth="1"/>
    <col min="4355" max="4602" width="7.875" style="225"/>
    <col min="4603" max="4603" width="35.75" style="225" customWidth="1"/>
    <col min="4604" max="4604" width="7.875" style="225" hidden="1" customWidth="1"/>
    <col min="4605" max="4606" width="12" style="225" customWidth="1"/>
    <col min="4607" max="4607" width="8" style="225" customWidth="1"/>
    <col min="4608" max="4608" width="7.875" style="225" customWidth="1"/>
    <col min="4609" max="4610" width="7.875" style="225" hidden="1" customWidth="1"/>
    <col min="4611" max="4858" width="7.875" style="225"/>
    <col min="4859" max="4859" width="35.75" style="225" customWidth="1"/>
    <col min="4860" max="4860" width="7.875" style="225" hidden="1" customWidth="1"/>
    <col min="4861" max="4862" width="12" style="225" customWidth="1"/>
    <col min="4863" max="4863" width="8" style="225" customWidth="1"/>
    <col min="4864" max="4864" width="7.875" style="225" customWidth="1"/>
    <col min="4865" max="4866" width="7.875" style="225" hidden="1" customWidth="1"/>
    <col min="4867" max="5114" width="7.875" style="225"/>
    <col min="5115" max="5115" width="35.75" style="225" customWidth="1"/>
    <col min="5116" max="5116" width="7.875" style="225" hidden="1" customWidth="1"/>
    <col min="5117" max="5118" width="12" style="225" customWidth="1"/>
    <col min="5119" max="5119" width="8" style="225" customWidth="1"/>
    <col min="5120" max="5120" width="7.875" style="225" customWidth="1"/>
    <col min="5121" max="5122" width="7.875" style="225" hidden="1" customWidth="1"/>
    <col min="5123" max="5370" width="7.875" style="225"/>
    <col min="5371" max="5371" width="35.75" style="225" customWidth="1"/>
    <col min="5372" max="5372" width="7.875" style="225" hidden="1" customWidth="1"/>
    <col min="5373" max="5374" width="12" style="225" customWidth="1"/>
    <col min="5375" max="5375" width="8" style="225" customWidth="1"/>
    <col min="5376" max="5376" width="7.875" style="225" customWidth="1"/>
    <col min="5377" max="5378" width="7.875" style="225" hidden="1" customWidth="1"/>
    <col min="5379" max="5626" width="7.875" style="225"/>
    <col min="5627" max="5627" width="35.75" style="225" customWidth="1"/>
    <col min="5628" max="5628" width="7.875" style="225" hidden="1" customWidth="1"/>
    <col min="5629" max="5630" width="12" style="225" customWidth="1"/>
    <col min="5631" max="5631" width="8" style="225" customWidth="1"/>
    <col min="5632" max="5632" width="7.875" style="225" customWidth="1"/>
    <col min="5633" max="5634" width="7.875" style="225" hidden="1" customWidth="1"/>
    <col min="5635" max="5882" width="7.875" style="225"/>
    <col min="5883" max="5883" width="35.75" style="225" customWidth="1"/>
    <col min="5884" max="5884" width="7.875" style="225" hidden="1" customWidth="1"/>
    <col min="5885" max="5886" width="12" style="225" customWidth="1"/>
    <col min="5887" max="5887" width="8" style="225" customWidth="1"/>
    <col min="5888" max="5888" width="7.875" style="225" customWidth="1"/>
    <col min="5889" max="5890" width="7.875" style="225" hidden="1" customWidth="1"/>
    <col min="5891" max="6138" width="7.875" style="225"/>
    <col min="6139" max="6139" width="35.75" style="225" customWidth="1"/>
    <col min="6140" max="6140" width="7.875" style="225" hidden="1" customWidth="1"/>
    <col min="6141" max="6142" width="12" style="225" customWidth="1"/>
    <col min="6143" max="6143" width="8" style="225" customWidth="1"/>
    <col min="6144" max="6144" width="7.875" style="225" customWidth="1"/>
    <col min="6145" max="6146" width="7.875" style="225" hidden="1" customWidth="1"/>
    <col min="6147" max="6394" width="7.875" style="225"/>
    <col min="6395" max="6395" width="35.75" style="225" customWidth="1"/>
    <col min="6396" max="6396" width="7.875" style="225" hidden="1" customWidth="1"/>
    <col min="6397" max="6398" width="12" style="225" customWidth="1"/>
    <col min="6399" max="6399" width="8" style="225" customWidth="1"/>
    <col min="6400" max="6400" width="7.875" style="225" customWidth="1"/>
    <col min="6401" max="6402" width="7.875" style="225" hidden="1" customWidth="1"/>
    <col min="6403" max="6650" width="7.875" style="225"/>
    <col min="6651" max="6651" width="35.75" style="225" customWidth="1"/>
    <col min="6652" max="6652" width="7.875" style="225" hidden="1" customWidth="1"/>
    <col min="6653" max="6654" width="12" style="225" customWidth="1"/>
    <col min="6655" max="6655" width="8" style="225" customWidth="1"/>
    <col min="6656" max="6656" width="7.875" style="225" customWidth="1"/>
    <col min="6657" max="6658" width="7.875" style="225" hidden="1" customWidth="1"/>
    <col min="6659" max="6906" width="7.875" style="225"/>
    <col min="6907" max="6907" width="35.75" style="225" customWidth="1"/>
    <col min="6908" max="6908" width="7.875" style="225" hidden="1" customWidth="1"/>
    <col min="6909" max="6910" width="12" style="225" customWidth="1"/>
    <col min="6911" max="6911" width="8" style="225" customWidth="1"/>
    <col min="6912" max="6912" width="7.875" style="225" customWidth="1"/>
    <col min="6913" max="6914" width="7.875" style="225" hidden="1" customWidth="1"/>
    <col min="6915" max="7162" width="7.875" style="225"/>
    <col min="7163" max="7163" width="35.75" style="225" customWidth="1"/>
    <col min="7164" max="7164" width="7.875" style="225" hidden="1" customWidth="1"/>
    <col min="7165" max="7166" width="12" style="225" customWidth="1"/>
    <col min="7167" max="7167" width="8" style="225" customWidth="1"/>
    <col min="7168" max="7168" width="7.875" style="225" customWidth="1"/>
    <col min="7169" max="7170" width="7.875" style="225" hidden="1" customWidth="1"/>
    <col min="7171" max="7418" width="7.875" style="225"/>
    <col min="7419" max="7419" width="35.75" style="225" customWidth="1"/>
    <col min="7420" max="7420" width="7.875" style="225" hidden="1" customWidth="1"/>
    <col min="7421" max="7422" width="12" style="225" customWidth="1"/>
    <col min="7423" max="7423" width="8" style="225" customWidth="1"/>
    <col min="7424" max="7424" width="7.875" style="225" customWidth="1"/>
    <col min="7425" max="7426" width="7.875" style="225" hidden="1" customWidth="1"/>
    <col min="7427" max="7674" width="7.875" style="225"/>
    <col min="7675" max="7675" width="35.75" style="225" customWidth="1"/>
    <col min="7676" max="7676" width="7.875" style="225" hidden="1" customWidth="1"/>
    <col min="7677" max="7678" width="12" style="225" customWidth="1"/>
    <col min="7679" max="7679" width="8" style="225" customWidth="1"/>
    <col min="7680" max="7680" width="7.875" style="225" customWidth="1"/>
    <col min="7681" max="7682" width="7.875" style="225" hidden="1" customWidth="1"/>
    <col min="7683" max="7930" width="7.875" style="225"/>
    <col min="7931" max="7931" width="35.75" style="225" customWidth="1"/>
    <col min="7932" max="7932" width="7.875" style="225" hidden="1" customWidth="1"/>
    <col min="7933" max="7934" width="12" style="225" customWidth="1"/>
    <col min="7935" max="7935" width="8" style="225" customWidth="1"/>
    <col min="7936" max="7936" width="7.875" style="225" customWidth="1"/>
    <col min="7937" max="7938" width="7.875" style="225" hidden="1" customWidth="1"/>
    <col min="7939" max="8186" width="7.875" style="225"/>
    <col min="8187" max="8187" width="35.75" style="225" customWidth="1"/>
    <col min="8188" max="8188" width="7.875" style="225" hidden="1" customWidth="1"/>
    <col min="8189" max="8190" width="12" style="225" customWidth="1"/>
    <col min="8191" max="8191" width="8" style="225" customWidth="1"/>
    <col min="8192" max="8192" width="7.875" style="225" customWidth="1"/>
    <col min="8193" max="8194" width="7.875" style="225" hidden="1" customWidth="1"/>
    <col min="8195" max="8442" width="7.875" style="225"/>
    <col min="8443" max="8443" width="35.75" style="225" customWidth="1"/>
    <col min="8444" max="8444" width="7.875" style="225" hidden="1" customWidth="1"/>
    <col min="8445" max="8446" width="12" style="225" customWidth="1"/>
    <col min="8447" max="8447" width="8" style="225" customWidth="1"/>
    <col min="8448" max="8448" width="7.875" style="225" customWidth="1"/>
    <col min="8449" max="8450" width="7.875" style="225" hidden="1" customWidth="1"/>
    <col min="8451" max="8698" width="7.875" style="225"/>
    <col min="8699" max="8699" width="35.75" style="225" customWidth="1"/>
    <col min="8700" max="8700" width="7.875" style="225" hidden="1" customWidth="1"/>
    <col min="8701" max="8702" width="12" style="225" customWidth="1"/>
    <col min="8703" max="8703" width="8" style="225" customWidth="1"/>
    <col min="8704" max="8704" width="7.875" style="225" customWidth="1"/>
    <col min="8705" max="8706" width="7.875" style="225" hidden="1" customWidth="1"/>
    <col min="8707" max="8954" width="7.875" style="225"/>
    <col min="8955" max="8955" width="35.75" style="225" customWidth="1"/>
    <col min="8956" max="8956" width="7.875" style="225" hidden="1" customWidth="1"/>
    <col min="8957" max="8958" width="12" style="225" customWidth="1"/>
    <col min="8959" max="8959" width="8" style="225" customWidth="1"/>
    <col min="8960" max="8960" width="7.875" style="225" customWidth="1"/>
    <col min="8961" max="8962" width="7.875" style="225" hidden="1" customWidth="1"/>
    <col min="8963" max="9210" width="7.875" style="225"/>
    <col min="9211" max="9211" width="35.75" style="225" customWidth="1"/>
    <col min="9212" max="9212" width="7.875" style="225" hidden="1" customWidth="1"/>
    <col min="9213" max="9214" width="12" style="225" customWidth="1"/>
    <col min="9215" max="9215" width="8" style="225" customWidth="1"/>
    <col min="9216" max="9216" width="7.875" style="225" customWidth="1"/>
    <col min="9217" max="9218" width="7.875" style="225" hidden="1" customWidth="1"/>
    <col min="9219" max="9466" width="7.875" style="225"/>
    <col min="9467" max="9467" width="35.75" style="225" customWidth="1"/>
    <col min="9468" max="9468" width="7.875" style="225" hidden="1" customWidth="1"/>
    <col min="9469" max="9470" width="12" style="225" customWidth="1"/>
    <col min="9471" max="9471" width="8" style="225" customWidth="1"/>
    <col min="9472" max="9472" width="7.875" style="225" customWidth="1"/>
    <col min="9473" max="9474" width="7.875" style="225" hidden="1" customWidth="1"/>
    <col min="9475" max="9722" width="7.875" style="225"/>
    <col min="9723" max="9723" width="35.75" style="225" customWidth="1"/>
    <col min="9724" max="9724" width="7.875" style="225" hidden="1" customWidth="1"/>
    <col min="9725" max="9726" width="12" style="225" customWidth="1"/>
    <col min="9727" max="9727" width="8" style="225" customWidth="1"/>
    <col min="9728" max="9728" width="7.875" style="225" customWidth="1"/>
    <col min="9729" max="9730" width="7.875" style="225" hidden="1" customWidth="1"/>
    <col min="9731" max="9978" width="7.875" style="225"/>
    <col min="9979" max="9979" width="35.75" style="225" customWidth="1"/>
    <col min="9980" max="9980" width="7.875" style="225" hidden="1" customWidth="1"/>
    <col min="9981" max="9982" width="12" style="225" customWidth="1"/>
    <col min="9983" max="9983" width="8" style="225" customWidth="1"/>
    <col min="9984" max="9984" width="7.875" style="225" customWidth="1"/>
    <col min="9985" max="9986" width="7.875" style="225" hidden="1" customWidth="1"/>
    <col min="9987" max="10234" width="7.875" style="225"/>
    <col min="10235" max="10235" width="35.75" style="225" customWidth="1"/>
    <col min="10236" max="10236" width="7.875" style="225" hidden="1" customWidth="1"/>
    <col min="10237" max="10238" width="12" style="225" customWidth="1"/>
    <col min="10239" max="10239" width="8" style="225" customWidth="1"/>
    <col min="10240" max="10240" width="7.875" style="225" customWidth="1"/>
    <col min="10241" max="10242" width="7.875" style="225" hidden="1" customWidth="1"/>
    <col min="10243" max="10490" width="7.875" style="225"/>
    <col min="10491" max="10491" width="35.75" style="225" customWidth="1"/>
    <col min="10492" max="10492" width="7.875" style="225" hidden="1" customWidth="1"/>
    <col min="10493" max="10494" width="12" style="225" customWidth="1"/>
    <col min="10495" max="10495" width="8" style="225" customWidth="1"/>
    <col min="10496" max="10496" width="7.875" style="225" customWidth="1"/>
    <col min="10497" max="10498" width="7.875" style="225" hidden="1" customWidth="1"/>
    <col min="10499" max="10746" width="7.875" style="225"/>
    <col min="10747" max="10747" width="35.75" style="225" customWidth="1"/>
    <col min="10748" max="10748" width="7.875" style="225" hidden="1" customWidth="1"/>
    <col min="10749" max="10750" width="12" style="225" customWidth="1"/>
    <col min="10751" max="10751" width="8" style="225" customWidth="1"/>
    <col min="10752" max="10752" width="7.875" style="225" customWidth="1"/>
    <col min="10753" max="10754" width="7.875" style="225" hidden="1" customWidth="1"/>
    <col min="10755" max="11002" width="7.875" style="225"/>
    <col min="11003" max="11003" width="35.75" style="225" customWidth="1"/>
    <col min="11004" max="11004" width="7.875" style="225" hidden="1" customWidth="1"/>
    <col min="11005" max="11006" width="12" style="225" customWidth="1"/>
    <col min="11007" max="11007" width="8" style="225" customWidth="1"/>
    <col min="11008" max="11008" width="7.875" style="225" customWidth="1"/>
    <col min="11009" max="11010" width="7.875" style="225" hidden="1" customWidth="1"/>
    <col min="11011" max="11258" width="7.875" style="225"/>
    <col min="11259" max="11259" width="35.75" style="225" customWidth="1"/>
    <col min="11260" max="11260" width="7.875" style="225" hidden="1" customWidth="1"/>
    <col min="11261" max="11262" width="12" style="225" customWidth="1"/>
    <col min="11263" max="11263" width="8" style="225" customWidth="1"/>
    <col min="11264" max="11264" width="7.875" style="225" customWidth="1"/>
    <col min="11265" max="11266" width="7.875" style="225" hidden="1" customWidth="1"/>
    <col min="11267" max="11514" width="7.875" style="225"/>
    <col min="11515" max="11515" width="35.75" style="225" customWidth="1"/>
    <col min="11516" max="11516" width="7.875" style="225" hidden="1" customWidth="1"/>
    <col min="11517" max="11518" width="12" style="225" customWidth="1"/>
    <col min="11519" max="11519" width="8" style="225" customWidth="1"/>
    <col min="11520" max="11520" width="7.875" style="225" customWidth="1"/>
    <col min="11521" max="11522" width="7.875" style="225" hidden="1" customWidth="1"/>
    <col min="11523" max="11770" width="7.875" style="225"/>
    <col min="11771" max="11771" width="35.75" style="225" customWidth="1"/>
    <col min="11772" max="11772" width="7.875" style="225" hidden="1" customWidth="1"/>
    <col min="11773" max="11774" width="12" style="225" customWidth="1"/>
    <col min="11775" max="11775" width="8" style="225" customWidth="1"/>
    <col min="11776" max="11776" width="7.875" style="225" customWidth="1"/>
    <col min="11777" max="11778" width="7.875" style="225" hidden="1" customWidth="1"/>
    <col min="11779" max="12026" width="7.875" style="225"/>
    <col min="12027" max="12027" width="35.75" style="225" customWidth="1"/>
    <col min="12028" max="12028" width="7.875" style="225" hidden="1" customWidth="1"/>
    <col min="12029" max="12030" width="12" style="225" customWidth="1"/>
    <col min="12031" max="12031" width="8" style="225" customWidth="1"/>
    <col min="12032" max="12032" width="7.875" style="225" customWidth="1"/>
    <col min="12033" max="12034" width="7.875" style="225" hidden="1" customWidth="1"/>
    <col min="12035" max="12282" width="7.875" style="225"/>
    <col min="12283" max="12283" width="35.75" style="225" customWidth="1"/>
    <col min="12284" max="12284" width="7.875" style="225" hidden="1" customWidth="1"/>
    <col min="12285" max="12286" width="12" style="225" customWidth="1"/>
    <col min="12287" max="12287" width="8" style="225" customWidth="1"/>
    <col min="12288" max="12288" width="7.875" style="225" customWidth="1"/>
    <col min="12289" max="12290" width="7.875" style="225" hidden="1" customWidth="1"/>
    <col min="12291" max="12538" width="7.875" style="225"/>
    <col min="12539" max="12539" width="35.75" style="225" customWidth="1"/>
    <col min="12540" max="12540" width="7.875" style="225" hidden="1" customWidth="1"/>
    <col min="12541" max="12542" width="12" style="225" customWidth="1"/>
    <col min="12543" max="12543" width="8" style="225" customWidth="1"/>
    <col min="12544" max="12544" width="7.875" style="225" customWidth="1"/>
    <col min="12545" max="12546" width="7.875" style="225" hidden="1" customWidth="1"/>
    <col min="12547" max="12794" width="7.875" style="225"/>
    <col min="12795" max="12795" width="35.75" style="225" customWidth="1"/>
    <col min="12796" max="12796" width="7.875" style="225" hidden="1" customWidth="1"/>
    <col min="12797" max="12798" width="12" style="225" customWidth="1"/>
    <col min="12799" max="12799" width="8" style="225" customWidth="1"/>
    <col min="12800" max="12800" width="7.875" style="225" customWidth="1"/>
    <col min="12801" max="12802" width="7.875" style="225" hidden="1" customWidth="1"/>
    <col min="12803" max="13050" width="7.875" style="225"/>
    <col min="13051" max="13051" width="35.75" style="225" customWidth="1"/>
    <col min="13052" max="13052" width="7.875" style="225" hidden="1" customWidth="1"/>
    <col min="13053" max="13054" width="12" style="225" customWidth="1"/>
    <col min="13055" max="13055" width="8" style="225" customWidth="1"/>
    <col min="13056" max="13056" width="7.875" style="225" customWidth="1"/>
    <col min="13057" max="13058" width="7.875" style="225" hidden="1" customWidth="1"/>
    <col min="13059" max="13306" width="7.875" style="225"/>
    <col min="13307" max="13307" width="35.75" style="225" customWidth="1"/>
    <col min="13308" max="13308" width="7.875" style="225" hidden="1" customWidth="1"/>
    <col min="13309" max="13310" width="12" style="225" customWidth="1"/>
    <col min="13311" max="13311" width="8" style="225" customWidth="1"/>
    <col min="13312" max="13312" width="7.875" style="225" customWidth="1"/>
    <col min="13313" max="13314" width="7.875" style="225" hidden="1" customWidth="1"/>
    <col min="13315" max="13562" width="7.875" style="225"/>
    <col min="13563" max="13563" width="35.75" style="225" customWidth="1"/>
    <col min="13564" max="13564" width="7.875" style="225" hidden="1" customWidth="1"/>
    <col min="13565" max="13566" width="12" style="225" customWidth="1"/>
    <col min="13567" max="13567" width="8" style="225" customWidth="1"/>
    <col min="13568" max="13568" width="7.875" style="225" customWidth="1"/>
    <col min="13569" max="13570" width="7.875" style="225" hidden="1" customWidth="1"/>
    <col min="13571" max="13818" width="7.875" style="225"/>
    <col min="13819" max="13819" width="35.75" style="225" customWidth="1"/>
    <col min="13820" max="13820" width="7.875" style="225" hidden="1" customWidth="1"/>
    <col min="13821" max="13822" width="12" style="225" customWidth="1"/>
    <col min="13823" max="13823" width="8" style="225" customWidth="1"/>
    <col min="13824" max="13824" width="7.875" style="225" customWidth="1"/>
    <col min="13825" max="13826" width="7.875" style="225" hidden="1" customWidth="1"/>
    <col min="13827" max="14074" width="7.875" style="225"/>
    <col min="14075" max="14075" width="35.75" style="225" customWidth="1"/>
    <col min="14076" max="14076" width="7.875" style="225" hidden="1" customWidth="1"/>
    <col min="14077" max="14078" width="12" style="225" customWidth="1"/>
    <col min="14079" max="14079" width="8" style="225" customWidth="1"/>
    <col min="14080" max="14080" width="7.875" style="225" customWidth="1"/>
    <col min="14081" max="14082" width="7.875" style="225" hidden="1" customWidth="1"/>
    <col min="14083" max="14330" width="7.875" style="225"/>
    <col min="14331" max="14331" width="35.75" style="225" customWidth="1"/>
    <col min="14332" max="14332" width="7.875" style="225" hidden="1" customWidth="1"/>
    <col min="14333" max="14334" width="12" style="225" customWidth="1"/>
    <col min="14335" max="14335" width="8" style="225" customWidth="1"/>
    <col min="14336" max="14336" width="7.875" style="225" customWidth="1"/>
    <col min="14337" max="14338" width="7.875" style="225" hidden="1" customWidth="1"/>
    <col min="14339" max="14586" width="7.875" style="225"/>
    <col min="14587" max="14587" width="35.75" style="225" customWidth="1"/>
    <col min="14588" max="14588" width="7.875" style="225" hidden="1" customWidth="1"/>
    <col min="14589" max="14590" width="12" style="225" customWidth="1"/>
    <col min="14591" max="14591" width="8" style="225" customWidth="1"/>
    <col min="14592" max="14592" width="7.875" style="225" customWidth="1"/>
    <col min="14593" max="14594" width="7.875" style="225" hidden="1" customWidth="1"/>
    <col min="14595" max="14842" width="7.875" style="225"/>
    <col min="14843" max="14843" width="35.75" style="225" customWidth="1"/>
    <col min="14844" max="14844" width="7.875" style="225" hidden="1" customWidth="1"/>
    <col min="14845" max="14846" width="12" style="225" customWidth="1"/>
    <col min="14847" max="14847" width="8" style="225" customWidth="1"/>
    <col min="14848" max="14848" width="7.875" style="225" customWidth="1"/>
    <col min="14849" max="14850" width="7.875" style="225" hidden="1" customWidth="1"/>
    <col min="14851" max="15098" width="7.875" style="225"/>
    <col min="15099" max="15099" width="35.75" style="225" customWidth="1"/>
    <col min="15100" max="15100" width="7.875" style="225" hidden="1" customWidth="1"/>
    <col min="15101" max="15102" width="12" style="225" customWidth="1"/>
    <col min="15103" max="15103" width="8" style="225" customWidth="1"/>
    <col min="15104" max="15104" width="7.875" style="225" customWidth="1"/>
    <col min="15105" max="15106" width="7.875" style="225" hidden="1" customWidth="1"/>
    <col min="15107" max="15354" width="7.875" style="225"/>
    <col min="15355" max="15355" width="35.75" style="225" customWidth="1"/>
    <col min="15356" max="15356" width="7.875" style="225" hidden="1" customWidth="1"/>
    <col min="15357" max="15358" width="12" style="225" customWidth="1"/>
    <col min="15359" max="15359" width="8" style="225" customWidth="1"/>
    <col min="15360" max="15360" width="7.875" style="225" customWidth="1"/>
    <col min="15361" max="15362" width="7.875" style="225" hidden="1" customWidth="1"/>
    <col min="15363" max="15610" width="7.875" style="225"/>
    <col min="15611" max="15611" width="35.75" style="225" customWidth="1"/>
    <col min="15612" max="15612" width="7.875" style="225" hidden="1" customWidth="1"/>
    <col min="15613" max="15614" width="12" style="225" customWidth="1"/>
    <col min="15615" max="15615" width="8" style="225" customWidth="1"/>
    <col min="15616" max="15616" width="7.875" style="225" customWidth="1"/>
    <col min="15617" max="15618" width="7.875" style="225" hidden="1" customWidth="1"/>
    <col min="15619" max="15866" width="7.875" style="225"/>
    <col min="15867" max="15867" width="35.75" style="225" customWidth="1"/>
    <col min="15868" max="15868" width="7.875" style="225" hidden="1" customWidth="1"/>
    <col min="15869" max="15870" width="12" style="225" customWidth="1"/>
    <col min="15871" max="15871" width="8" style="225" customWidth="1"/>
    <col min="15872" max="15872" width="7.875" style="225" customWidth="1"/>
    <col min="15873" max="15874" width="7.875" style="225" hidden="1" customWidth="1"/>
    <col min="15875" max="16122" width="7.875" style="225"/>
    <col min="16123" max="16123" width="35.75" style="225" customWidth="1"/>
    <col min="16124" max="16124" width="7.875" style="225" hidden="1" customWidth="1"/>
    <col min="16125" max="16126" width="12" style="225" customWidth="1"/>
    <col min="16127" max="16127" width="8" style="225" customWidth="1"/>
    <col min="16128" max="16128" width="7.875" style="225" customWidth="1"/>
    <col min="16129" max="16130" width="7.875" style="225" hidden="1" customWidth="1"/>
    <col min="16131" max="16384" width="7.875" style="225"/>
  </cols>
  <sheetData>
    <row r="1" customHeight="1" spans="1:2">
      <c r="A1" s="232" t="s">
        <v>1244</v>
      </c>
      <c r="B1" s="233"/>
    </row>
    <row r="2" customHeight="1" spans="1:2">
      <c r="A2" s="234" t="s">
        <v>1245</v>
      </c>
      <c r="B2" s="234"/>
    </row>
    <row r="3" s="225" customFormat="1" customHeight="1" spans="1:2">
      <c r="A3" s="230"/>
      <c r="B3" s="235" t="s">
        <v>2</v>
      </c>
    </row>
    <row r="4" s="226" customFormat="1" customHeight="1" spans="1:2">
      <c r="A4" s="236" t="s">
        <v>1095</v>
      </c>
      <c r="B4" s="237" t="s">
        <v>4</v>
      </c>
    </row>
    <row r="5" s="227" customFormat="1" customHeight="1" spans="1:2">
      <c r="A5" s="238" t="s">
        <v>1246</v>
      </c>
      <c r="B5" s="239">
        <v>64</v>
      </c>
    </row>
    <row r="6" s="228" customFormat="1" customHeight="1" spans="1:2">
      <c r="A6" s="240" t="s">
        <v>1247</v>
      </c>
      <c r="B6" s="241">
        <v>12</v>
      </c>
    </row>
    <row r="7" s="227" customFormat="1" customHeight="1" spans="1:2">
      <c r="A7" s="240" t="s">
        <v>1248</v>
      </c>
      <c r="B7" s="241">
        <v>52</v>
      </c>
    </row>
    <row r="8" s="227" customFormat="1" customHeight="1" spans="1:2">
      <c r="A8" s="238" t="s">
        <v>1249</v>
      </c>
      <c r="B8" s="239">
        <v>480</v>
      </c>
    </row>
    <row r="9" s="228" customFormat="1" customHeight="1" spans="1:2">
      <c r="A9" s="240" t="s">
        <v>1250</v>
      </c>
      <c r="B9" s="241">
        <v>157</v>
      </c>
    </row>
    <row r="10" s="226" customFormat="1" customHeight="1" spans="1:2">
      <c r="A10" s="240" t="s">
        <v>1251</v>
      </c>
      <c r="B10" s="241">
        <v>142</v>
      </c>
    </row>
    <row r="11" s="229" customFormat="1" customHeight="1" spans="1:2">
      <c r="A11" s="240" t="s">
        <v>1251</v>
      </c>
      <c r="B11" s="241">
        <v>15</v>
      </c>
    </row>
    <row r="12" customHeight="1" spans="1:2">
      <c r="A12" s="240" t="s">
        <v>1252</v>
      </c>
      <c r="B12" s="241">
        <v>166</v>
      </c>
    </row>
    <row r="13" s="229" customFormat="1" customHeight="1" spans="1:2">
      <c r="A13" s="238" t="s">
        <v>1253</v>
      </c>
      <c r="B13" s="239">
        <v>517.91</v>
      </c>
    </row>
    <row r="14" customHeight="1" spans="1:2">
      <c r="A14" s="240" t="s">
        <v>1254</v>
      </c>
      <c r="B14" s="241">
        <v>139.98</v>
      </c>
    </row>
    <row r="15" s="230" customFormat="1" customHeight="1" spans="1:2">
      <c r="A15" s="242" t="s">
        <v>1255</v>
      </c>
      <c r="B15" s="241">
        <v>1.13</v>
      </c>
    </row>
    <row r="16" customHeight="1" spans="1:2">
      <c r="A16" s="243" t="s">
        <v>1256</v>
      </c>
      <c r="B16" s="241">
        <v>17.8</v>
      </c>
    </row>
    <row r="17" customHeight="1" spans="1:2">
      <c r="A17" s="243" t="s">
        <v>1257</v>
      </c>
      <c r="B17" s="241">
        <v>124</v>
      </c>
    </row>
    <row r="18" customHeight="1" spans="1:2">
      <c r="A18" s="243" t="s">
        <v>1258</v>
      </c>
      <c r="B18" s="241">
        <v>235</v>
      </c>
    </row>
    <row r="19" s="162" customFormat="1" ht="34.5" customHeight="1" spans="1:23">
      <c r="A19" s="153" t="s">
        <v>79</v>
      </c>
      <c r="B19" s="144">
        <v>1061.91</v>
      </c>
      <c r="C19" s="160"/>
      <c r="F19" s="244" t="str">
        <f t="shared" ref="F19:H19" si="0">""</f>
        <v/>
      </c>
      <c r="G19" s="244" t="str">
        <f t="shared" si="0"/>
        <v/>
      </c>
      <c r="H19" s="244" t="str">
        <f t="shared" si="0"/>
        <v/>
      </c>
      <c r="I19" s="165"/>
      <c r="L19" s="244" t="str">
        <f t="shared" ref="L19:N19" si="1">""</f>
        <v/>
      </c>
      <c r="M19" s="245" t="str">
        <f t="shared" si="1"/>
        <v/>
      </c>
      <c r="N19" s="244" t="str">
        <f t="shared" si="1"/>
        <v/>
      </c>
      <c r="V19" s="246" t="e">
        <f>#REF!+#REF!+#REF!+#REF!+#REF!+#REF!+#REF!+#REF!+#REF!+#REF!+#REF!+#REF!+#REF!+#REF!+#REF!+#REF!+#REF!+#REF!+#REF!+#REF!+#REF!</f>
        <v>#REF!</v>
      </c>
      <c r="W19" s="246" t="e">
        <f>#REF!+#REF!+#REF!+#REF!+#REF!+#REF!+#REF!+#REF!+#REF!+#REF!+#REF!+#REF!+#REF!+#REF!+#REF!+#REF!+#REF!+#REF!+#REF!+#REF!+#REF!</f>
        <v>#REF!</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E10" sqref="E10"/>
    </sheetView>
  </sheetViews>
  <sheetFormatPr defaultColWidth="9" defaultRowHeight="15.75" outlineLevelCol="1"/>
  <cols>
    <col min="1" max="1" width="43.25" style="116" customWidth="1"/>
    <col min="2" max="2" width="22.5" style="213" customWidth="1"/>
    <col min="3" max="16384" width="9" style="116"/>
  </cols>
  <sheetData>
    <row r="1" ht="21" customHeight="1" spans="1:1">
      <c r="A1" s="113" t="s">
        <v>1259</v>
      </c>
    </row>
    <row r="2" ht="24.75" customHeight="1" spans="1:2">
      <c r="A2" s="118" t="s">
        <v>1260</v>
      </c>
      <c r="B2" s="118"/>
    </row>
    <row r="3" s="113" customFormat="1" ht="24" customHeight="1" spans="2:2">
      <c r="B3" s="214" t="s">
        <v>1075</v>
      </c>
    </row>
    <row r="4" s="209" customFormat="1" ht="34.5" customHeight="1" spans="1:2">
      <c r="A4" s="215" t="s">
        <v>35</v>
      </c>
      <c r="B4" s="216" t="s">
        <v>4</v>
      </c>
    </row>
    <row r="5" s="209" customFormat="1" ht="34.5" customHeight="1" spans="1:2">
      <c r="A5" s="217" t="s">
        <v>1261</v>
      </c>
      <c r="B5" s="218">
        <f>SUM(B6:B10)</f>
        <v>567.5</v>
      </c>
    </row>
    <row r="6" s="210" customFormat="1" ht="34.5" customHeight="1" spans="1:2">
      <c r="A6" s="219" t="s">
        <v>1262</v>
      </c>
      <c r="B6" s="194">
        <v>157.5</v>
      </c>
    </row>
    <row r="7" s="210" customFormat="1" ht="34.5" customHeight="1" spans="1:2">
      <c r="A7" s="219" t="s">
        <v>1263</v>
      </c>
      <c r="B7" s="194"/>
    </row>
    <row r="8" s="210" customFormat="1" ht="34.5" customHeight="1" spans="1:2">
      <c r="A8" s="219" t="s">
        <v>1264</v>
      </c>
      <c r="B8" s="194"/>
    </row>
    <row r="9" s="210" customFormat="1" ht="34.5" customHeight="1" spans="1:2">
      <c r="A9" s="219" t="s">
        <v>1265</v>
      </c>
      <c r="B9" s="194"/>
    </row>
    <row r="10" s="210" customFormat="1" ht="34.5" customHeight="1" spans="1:2">
      <c r="A10" s="219" t="s">
        <v>1266</v>
      </c>
      <c r="B10" s="194">
        <v>410</v>
      </c>
    </row>
    <row r="11" s="211" customFormat="1" ht="34.5" customHeight="1" spans="1:2">
      <c r="A11" s="220" t="s">
        <v>1267</v>
      </c>
      <c r="B11" s="221">
        <v>758</v>
      </c>
    </row>
    <row r="12" s="212" customFormat="1" ht="34.5" customHeight="1" spans="1:2">
      <c r="A12" s="222" t="s">
        <v>32</v>
      </c>
      <c r="B12" s="223">
        <f>B11+B5</f>
        <v>1325.5</v>
      </c>
    </row>
    <row r="14" ht="14.25" spans="1:1">
      <c r="A14" s="224"/>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
  <sheetViews>
    <sheetView workbookViewId="0">
      <selection activeCell="B13" sqref="B13"/>
    </sheetView>
  </sheetViews>
  <sheetFormatPr defaultColWidth="7" defaultRowHeight="15"/>
  <cols>
    <col min="1" max="1" width="40.25" style="159" customWidth="1"/>
    <col min="2" max="2" width="22" style="185" customWidth="1"/>
    <col min="3" max="3" width="10.375" style="160" hidden="1" customWidth="1"/>
    <col min="4" max="4" width="9.625" style="162" hidden="1" customWidth="1"/>
    <col min="5" max="5" width="8.125" style="162" hidden="1" customWidth="1"/>
    <col min="6" max="6" width="9.625" style="163" hidden="1" customWidth="1"/>
    <col min="7" max="7" width="17.5" style="163" hidden="1" customWidth="1"/>
    <col min="8" max="8" width="12.5" style="164" hidden="1" customWidth="1"/>
    <col min="9" max="9" width="7" style="165" hidden="1" customWidth="1"/>
    <col min="10" max="11" width="7" style="162" hidden="1" customWidth="1"/>
    <col min="12" max="12" width="13.875" style="162" hidden="1" customWidth="1"/>
    <col min="13" max="13" width="7.875" style="162" hidden="1" customWidth="1"/>
    <col min="14" max="14" width="9.5" style="162" hidden="1" customWidth="1"/>
    <col min="15" max="15" width="6.875" style="162" hidden="1" customWidth="1"/>
    <col min="16" max="16" width="9" style="162" hidden="1" customWidth="1"/>
    <col min="17" max="17" width="5.875" style="162" hidden="1" customWidth="1"/>
    <col min="18" max="18" width="5.25" style="162" hidden="1" customWidth="1"/>
    <col min="19" max="19" width="6.5" style="162" hidden="1" customWidth="1"/>
    <col min="20" max="21" width="7" style="162" hidden="1" customWidth="1"/>
    <col min="22" max="22" width="10.625" style="162" hidden="1" customWidth="1"/>
    <col min="23" max="23" width="10.5" style="162" hidden="1" customWidth="1"/>
    <col min="24" max="24" width="7" style="162" hidden="1" customWidth="1"/>
    <col min="25" max="16384" width="7" style="162"/>
  </cols>
  <sheetData>
    <row r="1" ht="29.25" customHeight="1" spans="1:1">
      <c r="A1" s="63" t="s">
        <v>1268</v>
      </c>
    </row>
    <row r="2" ht="28.5" customHeight="1" spans="1:8">
      <c r="A2" s="186" t="s">
        <v>1269</v>
      </c>
      <c r="B2" s="187"/>
      <c r="F2" s="162"/>
      <c r="G2" s="162"/>
      <c r="H2" s="162"/>
    </row>
    <row r="3" s="160" customFormat="1" ht="24" customHeight="1" spans="1:12">
      <c r="A3" s="159"/>
      <c r="B3" s="188" t="s">
        <v>1270</v>
      </c>
      <c r="D3" s="160">
        <v>12.11</v>
      </c>
      <c r="F3" s="160">
        <v>12.22</v>
      </c>
      <c r="I3" s="203"/>
      <c r="L3" s="160">
        <v>1.2</v>
      </c>
    </row>
    <row r="4" s="158" customFormat="1" ht="34.5" customHeight="1" spans="1:14">
      <c r="A4" s="148" t="s">
        <v>35</v>
      </c>
      <c r="B4" s="168" t="s">
        <v>4</v>
      </c>
      <c r="F4" s="169" t="s">
        <v>36</v>
      </c>
      <c r="G4" s="169" t="s">
        <v>37</v>
      </c>
      <c r="H4" s="169" t="s">
        <v>38</v>
      </c>
      <c r="I4" s="179"/>
      <c r="L4" s="169" t="s">
        <v>36</v>
      </c>
      <c r="M4" s="180" t="s">
        <v>37</v>
      </c>
      <c r="N4" s="169" t="s">
        <v>38</v>
      </c>
    </row>
    <row r="5" s="184" customFormat="1" ht="34.5" customHeight="1" spans="1:24">
      <c r="A5" s="189" t="s">
        <v>39</v>
      </c>
      <c r="B5" s="190">
        <f>B6</f>
        <v>1155</v>
      </c>
      <c r="C5" s="184">
        <v>105429</v>
      </c>
      <c r="D5" s="184">
        <v>595734.14</v>
      </c>
      <c r="E5" s="184">
        <f>104401+13602</f>
        <v>118003</v>
      </c>
      <c r="F5" s="191" t="s">
        <v>40</v>
      </c>
      <c r="G5" s="192" t="s">
        <v>41</v>
      </c>
      <c r="H5" s="191">
        <v>596221.15</v>
      </c>
      <c r="I5" s="184" t="e">
        <f>F5-A5</f>
        <v>#VALUE!</v>
      </c>
      <c r="J5" s="184">
        <f t="shared" ref="J5:J8" si="0">H5-B5</f>
        <v>595066.15</v>
      </c>
      <c r="K5" s="184">
        <v>75943</v>
      </c>
      <c r="L5" s="191" t="s">
        <v>40</v>
      </c>
      <c r="M5" s="192" t="s">
        <v>41</v>
      </c>
      <c r="N5" s="191">
        <v>643048.95</v>
      </c>
      <c r="O5" s="184" t="e">
        <f>L5-A5</f>
        <v>#VALUE!</v>
      </c>
      <c r="P5" s="184">
        <f t="shared" ref="P5:P8" si="1">N5-B5</f>
        <v>641893.95</v>
      </c>
      <c r="R5" s="184">
        <v>717759</v>
      </c>
      <c r="T5" s="204" t="s">
        <v>40</v>
      </c>
      <c r="U5" s="205" t="s">
        <v>41</v>
      </c>
      <c r="V5" s="204">
        <v>659380.53</v>
      </c>
      <c r="W5" s="184">
        <f t="shared" ref="W5:W8" si="2">B5-V5</f>
        <v>-658225.53</v>
      </c>
      <c r="X5" s="184" t="e">
        <f>T5-A5</f>
        <v>#VALUE!</v>
      </c>
    </row>
    <row r="6" s="158" customFormat="1" ht="34.5" customHeight="1" spans="1:24">
      <c r="A6" s="193" t="s">
        <v>1271</v>
      </c>
      <c r="B6" s="194">
        <f>397+758</f>
        <v>1155</v>
      </c>
      <c r="C6" s="195"/>
      <c r="D6" s="195">
        <v>135.6</v>
      </c>
      <c r="F6" s="196" t="s">
        <v>49</v>
      </c>
      <c r="G6" s="196" t="s">
        <v>1181</v>
      </c>
      <c r="H6" s="197">
        <v>135.6</v>
      </c>
      <c r="I6" s="179" t="e">
        <f>F6-A6</f>
        <v>#VALUE!</v>
      </c>
      <c r="J6" s="198">
        <f t="shared" si="0"/>
        <v>-1019.4</v>
      </c>
      <c r="K6" s="198"/>
      <c r="L6" s="196" t="s">
        <v>49</v>
      </c>
      <c r="M6" s="196" t="s">
        <v>1181</v>
      </c>
      <c r="N6" s="197">
        <v>135.6</v>
      </c>
      <c r="O6" s="179" t="e">
        <f>L6-A6</f>
        <v>#VALUE!</v>
      </c>
      <c r="P6" s="198">
        <f t="shared" si="1"/>
        <v>-1019.4</v>
      </c>
      <c r="T6" s="206" t="s">
        <v>49</v>
      </c>
      <c r="U6" s="206" t="s">
        <v>1181</v>
      </c>
      <c r="V6" s="207">
        <v>135.6</v>
      </c>
      <c r="W6" s="158">
        <f t="shared" si="2"/>
        <v>1019.4</v>
      </c>
      <c r="X6" s="158" t="e">
        <f>T6-A6</f>
        <v>#VALUE!</v>
      </c>
    </row>
    <row r="7" s="158" customFormat="1" ht="34.5" customHeight="1" spans="1:24">
      <c r="A7" s="189" t="s">
        <v>1272</v>
      </c>
      <c r="B7" s="190">
        <f>B8</f>
        <v>0</v>
      </c>
      <c r="C7" s="198">
        <v>105429</v>
      </c>
      <c r="D7" s="199">
        <v>595734.14</v>
      </c>
      <c r="E7" s="158">
        <f>104401+13602</f>
        <v>118003</v>
      </c>
      <c r="F7" s="196" t="s">
        <v>40</v>
      </c>
      <c r="G7" s="200" t="s">
        <v>41</v>
      </c>
      <c r="H7" s="197">
        <v>596221.15</v>
      </c>
      <c r="I7" s="179" t="e">
        <f>F7-A7</f>
        <v>#VALUE!</v>
      </c>
      <c r="J7" s="198">
        <f t="shared" si="0"/>
        <v>596221.15</v>
      </c>
      <c r="K7" s="198">
        <v>75943</v>
      </c>
      <c r="L7" s="196" t="s">
        <v>40</v>
      </c>
      <c r="M7" s="200" t="s">
        <v>41</v>
      </c>
      <c r="N7" s="197">
        <v>643048.95</v>
      </c>
      <c r="O7" s="179" t="e">
        <f>L7-A7</f>
        <v>#VALUE!</v>
      </c>
      <c r="P7" s="198">
        <f t="shared" si="1"/>
        <v>643048.95</v>
      </c>
      <c r="R7" s="158">
        <v>717759</v>
      </c>
      <c r="T7" s="206" t="s">
        <v>40</v>
      </c>
      <c r="U7" s="208" t="s">
        <v>41</v>
      </c>
      <c r="V7" s="207">
        <v>659380.53</v>
      </c>
      <c r="W7" s="158">
        <f t="shared" si="2"/>
        <v>-659380.53</v>
      </c>
      <c r="X7" s="158" t="e">
        <f>T7-A7</f>
        <v>#VALUE!</v>
      </c>
    </row>
    <row r="8" s="158" customFormat="1" ht="34.5" customHeight="1" spans="1:24">
      <c r="A8" s="193" t="s">
        <v>1273</v>
      </c>
      <c r="B8" s="201"/>
      <c r="C8" s="195"/>
      <c r="D8" s="195">
        <v>135.6</v>
      </c>
      <c r="F8" s="196" t="s">
        <v>49</v>
      </c>
      <c r="G8" s="196" t="s">
        <v>1181</v>
      </c>
      <c r="H8" s="197">
        <v>135.6</v>
      </c>
      <c r="I8" s="179" t="e">
        <f>F8-A8</f>
        <v>#VALUE!</v>
      </c>
      <c r="J8" s="198">
        <f t="shared" si="0"/>
        <v>135.6</v>
      </c>
      <c r="K8" s="198"/>
      <c r="L8" s="196" t="s">
        <v>49</v>
      </c>
      <c r="M8" s="196" t="s">
        <v>1181</v>
      </c>
      <c r="N8" s="197">
        <v>135.6</v>
      </c>
      <c r="O8" s="179" t="e">
        <f>L8-A8</f>
        <v>#VALUE!</v>
      </c>
      <c r="P8" s="198">
        <f t="shared" si="1"/>
        <v>135.6</v>
      </c>
      <c r="T8" s="206" t="s">
        <v>49</v>
      </c>
      <c r="U8" s="206" t="s">
        <v>1181</v>
      </c>
      <c r="V8" s="207">
        <v>135.6</v>
      </c>
      <c r="W8" s="158">
        <f t="shared" si="2"/>
        <v>-135.6</v>
      </c>
      <c r="X8" s="158" t="e">
        <f>T8-A8</f>
        <v>#VALUE!</v>
      </c>
    </row>
    <row r="9" s="158" customFormat="1" ht="34.5" customHeight="1" spans="1:23">
      <c r="A9" s="177" t="s">
        <v>79</v>
      </c>
      <c r="B9" s="202">
        <f>B5+B7</f>
        <v>1155</v>
      </c>
      <c r="F9" s="173" t="str">
        <f>""</f>
        <v/>
      </c>
      <c r="G9" s="173" t="str">
        <f>""</f>
        <v/>
      </c>
      <c r="H9" s="173" t="str">
        <f>""</f>
        <v/>
      </c>
      <c r="I9" s="179"/>
      <c r="L9" s="173" t="str">
        <f>""</f>
        <v/>
      </c>
      <c r="M9" s="181" t="str">
        <f>""</f>
        <v/>
      </c>
      <c r="N9" s="173" t="str">
        <f>""</f>
        <v/>
      </c>
      <c r="V9" s="182" t="e">
        <f>#REF!+#REF!+#REF!+#REF!+#REF!+#REF!+#REF!+#REF!+#REF!+#REF!+#REF!+#REF!+#REF!+#REF!+#REF!+#REF!+#REF!+#REF!+#REF!+#REF!+#REF!</f>
        <v>#REF!</v>
      </c>
      <c r="W9" s="182" t="e">
        <f>#REF!+#REF!+#REF!+#REF!+#REF!+#REF!+#REF!+#REF!+#REF!+#REF!+#REF!+#REF!+#REF!+#REF!+#REF!+#REF!+#REF!+#REF!+#REF!+#REF!+#REF!</f>
        <v>#REF!</v>
      </c>
    </row>
    <row r="10" ht="19.5" customHeight="1" spans="16:24">
      <c r="P10" s="183"/>
      <c r="T10" s="156" t="s">
        <v>1088</v>
      </c>
      <c r="U10" s="156" t="s">
        <v>1089</v>
      </c>
      <c r="V10" s="157">
        <v>19998</v>
      </c>
      <c r="W10" s="162">
        <f>B10-V10</f>
        <v>-19998</v>
      </c>
      <c r="X10" s="162">
        <f>T10-A10</f>
        <v>23203</v>
      </c>
    </row>
    <row r="11" ht="19.5" customHeight="1" spans="16:16">
      <c r="P11" s="183"/>
    </row>
    <row r="12" ht="19.5" customHeight="1" spans="16:16">
      <c r="P12" s="183"/>
    </row>
    <row r="13" ht="19.5" customHeight="1" spans="16:16">
      <c r="P13" s="183"/>
    </row>
    <row r="14" ht="19.5" customHeight="1" spans="16:16">
      <c r="P14" s="183"/>
    </row>
    <row r="15" ht="19.5" customHeight="1" spans="16:16">
      <c r="P15" s="183"/>
    </row>
    <row r="16" ht="19.5" customHeight="1" spans="16:16">
      <c r="P16" s="183"/>
    </row>
    <row r="17" ht="19.5" customHeight="1" spans="16:16">
      <c r="P17" s="183"/>
    </row>
    <row r="18" ht="19.5" customHeight="1" spans="16:16">
      <c r="P18" s="183"/>
    </row>
    <row r="19" ht="19.5" customHeight="1" spans="16:16">
      <c r="P19" s="183"/>
    </row>
    <row r="20" ht="19.5" customHeight="1" spans="16:16">
      <c r="P20" s="183"/>
    </row>
    <row r="21" ht="19.5" customHeight="1" spans="16:16">
      <c r="P21" s="183"/>
    </row>
    <row r="22" ht="19.5" customHeight="1" spans="16:16">
      <c r="P22" s="183"/>
    </row>
    <row r="23" ht="19.5" customHeight="1" spans="16:16">
      <c r="P23" s="18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2"/>
  <sheetViews>
    <sheetView workbookViewId="0">
      <selection activeCell="A4" sqref="A4"/>
    </sheetView>
  </sheetViews>
  <sheetFormatPr defaultColWidth="7" defaultRowHeight="33" customHeight="1"/>
  <cols>
    <col min="1" max="1" width="14.625" style="159" customWidth="1"/>
    <col min="2" max="2" width="46.625" style="160" customWidth="1"/>
    <col min="3" max="3" width="13" style="161" customWidth="1"/>
    <col min="4" max="4" width="10.375" style="160" hidden="1" customWidth="1"/>
    <col min="5" max="5" width="9.625" style="162" hidden="1" customWidth="1"/>
    <col min="6" max="6" width="8.125" style="162" hidden="1" customWidth="1"/>
    <col min="7" max="7" width="9.625" style="163" hidden="1" customWidth="1"/>
    <col min="8" max="8" width="17.5" style="163" hidden="1" customWidth="1"/>
    <col min="9" max="9" width="12.5" style="164" hidden="1" customWidth="1"/>
    <col min="10" max="10" width="7" style="165" hidden="1" customWidth="1"/>
    <col min="11" max="12" width="7" style="162" hidden="1" customWidth="1"/>
    <col min="13" max="13" width="13.875" style="162" hidden="1" customWidth="1"/>
    <col min="14" max="14" width="7.875" style="162" hidden="1" customWidth="1"/>
    <col min="15" max="15" width="9.5" style="162" hidden="1" customWidth="1"/>
    <col min="16" max="16" width="6.875" style="162" hidden="1" customWidth="1"/>
    <col min="17" max="17" width="9" style="162" hidden="1" customWidth="1"/>
    <col min="18" max="18" width="5.875" style="162" hidden="1" customWidth="1"/>
    <col min="19" max="19" width="5.25" style="162" hidden="1" customWidth="1"/>
    <col min="20" max="20" width="6.5" style="162" hidden="1" customWidth="1"/>
    <col min="21" max="22" width="7" style="162" hidden="1" customWidth="1"/>
    <col min="23" max="23" width="10.625" style="162" hidden="1" customWidth="1"/>
    <col min="24" max="24" width="10.5" style="162" hidden="1" customWidth="1"/>
    <col min="25" max="25" width="7" style="162" hidden="1" customWidth="1"/>
    <col min="26" max="16384" width="7" style="162"/>
  </cols>
  <sheetData>
    <row r="1" customHeight="1" spans="1:1">
      <c r="A1" s="63" t="s">
        <v>1274</v>
      </c>
    </row>
    <row r="2" ht="45" customHeight="1" spans="1:9">
      <c r="A2" s="39" t="s">
        <v>1275</v>
      </c>
      <c r="B2" s="64"/>
      <c r="C2" s="65"/>
      <c r="G2" s="162"/>
      <c r="H2" s="162"/>
      <c r="I2" s="162"/>
    </row>
    <row r="3" customHeight="1" spans="3:13">
      <c r="C3" s="166" t="s">
        <v>1270</v>
      </c>
      <c r="E3" s="162">
        <v>12.11</v>
      </c>
      <c r="G3" s="162">
        <v>12.22</v>
      </c>
      <c r="H3" s="162"/>
      <c r="I3" s="162"/>
      <c r="M3" s="162">
        <v>1.2</v>
      </c>
    </row>
    <row r="4" s="158" customFormat="1" customHeight="1" spans="1:15">
      <c r="A4" s="148" t="s">
        <v>36</v>
      </c>
      <c r="B4" s="167" t="s">
        <v>83</v>
      </c>
      <c r="C4" s="168" t="s">
        <v>4</v>
      </c>
      <c r="G4" s="169" t="s">
        <v>36</v>
      </c>
      <c r="H4" s="169" t="s">
        <v>37</v>
      </c>
      <c r="I4" s="169" t="s">
        <v>38</v>
      </c>
      <c r="J4" s="179"/>
      <c r="M4" s="169" t="s">
        <v>36</v>
      </c>
      <c r="N4" s="180" t="s">
        <v>37</v>
      </c>
      <c r="O4" s="169" t="s">
        <v>38</v>
      </c>
    </row>
    <row r="5" s="158" customFormat="1" customHeight="1" spans="1:15">
      <c r="A5" s="170" t="s">
        <v>1276</v>
      </c>
      <c r="B5" s="171" t="s">
        <v>1277</v>
      </c>
      <c r="C5" s="172">
        <f>C6</f>
        <v>397</v>
      </c>
      <c r="G5" s="173"/>
      <c r="H5" s="173"/>
      <c r="I5" s="173"/>
      <c r="J5" s="179"/>
      <c r="M5" s="173"/>
      <c r="N5" s="181"/>
      <c r="O5" s="173"/>
    </row>
    <row r="6" s="158" customFormat="1" customHeight="1" spans="1:15">
      <c r="A6" s="174" t="s">
        <v>1278</v>
      </c>
      <c r="B6" s="175" t="s">
        <v>1279</v>
      </c>
      <c r="C6" s="176">
        <f>C7</f>
        <v>397</v>
      </c>
      <c r="G6" s="173"/>
      <c r="H6" s="173"/>
      <c r="I6" s="173"/>
      <c r="J6" s="179"/>
      <c r="M6" s="173"/>
      <c r="N6" s="181"/>
      <c r="O6" s="173"/>
    </row>
    <row r="7" s="158" customFormat="1" customHeight="1" spans="1:15">
      <c r="A7" s="174" t="s">
        <v>1280</v>
      </c>
      <c r="B7" s="175" t="s">
        <v>1279</v>
      </c>
      <c r="C7" s="176">
        <v>397</v>
      </c>
      <c r="G7" s="173"/>
      <c r="H7" s="173"/>
      <c r="I7" s="173"/>
      <c r="J7" s="179"/>
      <c r="M7" s="173"/>
      <c r="N7" s="181"/>
      <c r="O7" s="173"/>
    </row>
    <row r="8" s="158" customFormat="1" customHeight="1" spans="1:24">
      <c r="A8" s="177" t="s">
        <v>79</v>
      </c>
      <c r="B8" s="178"/>
      <c r="C8" s="172">
        <f>C5</f>
        <v>397</v>
      </c>
      <c r="G8" s="173" t="str">
        <f>""</f>
        <v/>
      </c>
      <c r="H8" s="173" t="str">
        <f>""</f>
        <v/>
      </c>
      <c r="I8" s="173" t="str">
        <f>""</f>
        <v/>
      </c>
      <c r="J8" s="179"/>
      <c r="M8" s="173" t="str">
        <f>""</f>
        <v/>
      </c>
      <c r="N8" s="181" t="str">
        <f>""</f>
        <v/>
      </c>
      <c r="O8" s="173" t="str">
        <f>""</f>
        <v/>
      </c>
      <c r="W8" s="182" t="e">
        <f>#REF!+#REF!+#REF!+#REF!+#REF!+#REF!+#REF!+#REF!+#REF!+#REF!+#REF!+#REF!+#REF!+#REF!+#REF!+#REF!+#REF!+#REF!+#REF!+#REF!+#REF!</f>
        <v>#REF!</v>
      </c>
      <c r="X8" s="182" t="e">
        <f>#REF!+#REF!+#REF!+#REF!+#REF!+#REF!+#REF!+#REF!+#REF!+#REF!+#REF!+#REF!+#REF!+#REF!+#REF!+#REF!+#REF!+#REF!+#REF!+#REF!+#REF!</f>
        <v>#REF!</v>
      </c>
    </row>
    <row r="9" customHeight="1" spans="17:25">
      <c r="Q9" s="183"/>
      <c r="U9" s="156" t="s">
        <v>1088</v>
      </c>
      <c r="V9" s="156" t="s">
        <v>1089</v>
      </c>
      <c r="W9" s="157">
        <v>19998</v>
      </c>
      <c r="X9" s="162">
        <f>C9-W9</f>
        <v>-19998</v>
      </c>
      <c r="Y9" s="162">
        <f>U9-A9</f>
        <v>23203</v>
      </c>
    </row>
    <row r="10" customHeight="1" spans="17:17">
      <c r="Q10" s="183"/>
    </row>
    <row r="11" customHeight="1" spans="17:17">
      <c r="Q11" s="183"/>
    </row>
    <row r="12" customHeight="1" spans="17:17">
      <c r="Q12" s="183"/>
    </row>
    <row r="13" customHeight="1" spans="17:17">
      <c r="Q13" s="183"/>
    </row>
    <row r="14" customHeight="1" spans="17:17">
      <c r="Q14" s="183"/>
    </row>
    <row r="15" customHeight="1" spans="17:17">
      <c r="Q15" s="183"/>
    </row>
    <row r="16" customHeight="1" spans="17:17">
      <c r="Q16" s="183"/>
    </row>
    <row r="17" customHeight="1" spans="17:17">
      <c r="Q17" s="183"/>
    </row>
    <row r="18" customHeight="1" spans="17:17">
      <c r="Q18" s="183"/>
    </row>
    <row r="19" customHeight="1" spans="17:17">
      <c r="Q19" s="183"/>
    </row>
    <row r="20" customHeight="1" spans="17:17">
      <c r="Q20" s="183"/>
    </row>
    <row r="21" customHeight="1" spans="17:17">
      <c r="Q21" s="183"/>
    </row>
    <row r="22" customHeight="1" spans="17:17">
      <c r="Q22" s="183"/>
    </row>
  </sheetData>
  <mergeCells count="2">
    <mergeCell ref="A2:C2"/>
    <mergeCell ref="A8:B8"/>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
  <sheetViews>
    <sheetView workbookViewId="0">
      <selection activeCell="B19" sqref="B19"/>
    </sheetView>
  </sheetViews>
  <sheetFormatPr defaultColWidth="7" defaultRowHeight="15"/>
  <cols>
    <col min="1" max="1" width="42.375" style="58" customWidth="1"/>
    <col min="2" max="2" width="30" style="58" customWidth="1"/>
    <col min="3" max="3" width="10.375" style="41" hidden="1" customWidth="1"/>
    <col min="4" max="4" width="9.625" style="38" hidden="1" customWidth="1"/>
    <col min="5" max="5" width="8.125" style="38" hidden="1" customWidth="1"/>
    <col min="6" max="6" width="9.625" style="60" hidden="1" customWidth="1"/>
    <col min="7" max="7" width="17.5" style="60" hidden="1" customWidth="1"/>
    <col min="8" max="8" width="12.5" style="61" hidden="1" customWidth="1"/>
    <col min="9" max="9" width="7" style="62" hidden="1" customWidth="1"/>
    <col min="10" max="11" width="7" style="38" hidden="1" customWidth="1"/>
    <col min="12" max="12" width="13.875" style="38" hidden="1" customWidth="1"/>
    <col min="13" max="13" width="7.875" style="38" hidden="1" customWidth="1"/>
    <col min="14" max="14" width="9.5" style="38" hidden="1" customWidth="1"/>
    <col min="15" max="15" width="6.875" style="38" hidden="1" customWidth="1"/>
    <col min="16" max="16" width="9" style="38" hidden="1" customWidth="1"/>
    <col min="17" max="17" width="5.875" style="38" hidden="1" customWidth="1"/>
    <col min="18" max="18" width="5.25" style="38" hidden="1" customWidth="1"/>
    <col min="19" max="19" width="6.5" style="38" hidden="1" customWidth="1"/>
    <col min="20" max="21" width="7" style="38" hidden="1" customWidth="1"/>
    <col min="22" max="22" width="10.625" style="38" hidden="1" customWidth="1"/>
    <col min="23" max="23" width="10.5" style="38" hidden="1" customWidth="1"/>
    <col min="24" max="24" width="7" style="38" hidden="1" customWidth="1"/>
    <col min="25" max="16384" width="7" style="38"/>
  </cols>
  <sheetData>
    <row r="1" ht="21.75" customHeight="1" spans="1:2">
      <c r="A1" s="63" t="s">
        <v>1281</v>
      </c>
      <c r="B1" s="63"/>
    </row>
    <row r="2" ht="51.75" customHeight="1" spans="1:8">
      <c r="A2" s="147" t="s">
        <v>1282</v>
      </c>
      <c r="B2" s="64"/>
      <c r="F2" s="38"/>
      <c r="G2" s="38"/>
      <c r="H2" s="38"/>
    </row>
    <row r="3" ht="30.75" customHeight="1" spans="2:12">
      <c r="B3" s="135" t="s">
        <v>1270</v>
      </c>
      <c r="D3" s="38">
        <v>12.11</v>
      </c>
      <c r="F3" s="38">
        <v>12.22</v>
      </c>
      <c r="G3" s="38"/>
      <c r="H3" s="38"/>
      <c r="L3" s="38">
        <v>1.2</v>
      </c>
    </row>
    <row r="4" s="146" customFormat="1" ht="34.5" customHeight="1" spans="1:14">
      <c r="A4" s="148" t="s">
        <v>1076</v>
      </c>
      <c r="B4" s="148" t="s">
        <v>4</v>
      </c>
      <c r="C4" s="55"/>
      <c r="F4" s="149" t="s">
        <v>1080</v>
      </c>
      <c r="G4" s="149" t="s">
        <v>1081</v>
      </c>
      <c r="H4" s="149" t="s">
        <v>1082</v>
      </c>
      <c r="I4" s="154"/>
      <c r="L4" s="149" t="s">
        <v>1080</v>
      </c>
      <c r="M4" s="155" t="s">
        <v>1081</v>
      </c>
      <c r="N4" s="149" t="s">
        <v>1082</v>
      </c>
    </row>
    <row r="5" ht="34.5" customHeight="1" spans="1:24">
      <c r="A5" s="150" t="s">
        <v>1083</v>
      </c>
      <c r="B5" s="151">
        <v>758</v>
      </c>
      <c r="C5" s="83">
        <v>105429</v>
      </c>
      <c r="D5" s="152">
        <v>595734.14</v>
      </c>
      <c r="E5" s="38">
        <f>104401+13602</f>
        <v>118003</v>
      </c>
      <c r="F5" s="60" t="s">
        <v>40</v>
      </c>
      <c r="G5" s="60" t="s">
        <v>1084</v>
      </c>
      <c r="H5" s="61">
        <v>596221.15</v>
      </c>
      <c r="I5" s="62" t="e">
        <f>F5-A5</f>
        <v>#VALUE!</v>
      </c>
      <c r="J5" s="112" t="e">
        <f>H5-#REF!</f>
        <v>#REF!</v>
      </c>
      <c r="K5" s="112">
        <v>75943</v>
      </c>
      <c r="L5" s="60" t="s">
        <v>40</v>
      </c>
      <c r="M5" s="60" t="s">
        <v>1084</v>
      </c>
      <c r="N5" s="61">
        <v>643048.95</v>
      </c>
      <c r="O5" s="62" t="e">
        <f>L5-A5</f>
        <v>#VALUE!</v>
      </c>
      <c r="P5" s="112" t="e">
        <f>N5-#REF!</f>
        <v>#REF!</v>
      </c>
      <c r="R5" s="38">
        <v>717759</v>
      </c>
      <c r="T5" s="156" t="s">
        <v>40</v>
      </c>
      <c r="U5" s="156" t="s">
        <v>1084</v>
      </c>
      <c r="V5" s="157">
        <v>659380.53</v>
      </c>
      <c r="W5" s="38" t="e">
        <f>#REF!-V5</f>
        <v>#REF!</v>
      </c>
      <c r="X5" s="38" t="e">
        <f>T5-A5</f>
        <v>#VALUE!</v>
      </c>
    </row>
    <row r="6" ht="34.5" customHeight="1" spans="1:22">
      <c r="A6" s="153" t="s">
        <v>79</v>
      </c>
      <c r="B6" s="144">
        <f>B5</f>
        <v>758</v>
      </c>
      <c r="C6" s="83"/>
      <c r="D6" s="152"/>
      <c r="J6" s="112"/>
      <c r="K6" s="112"/>
      <c r="L6" s="60"/>
      <c r="M6" s="60"/>
      <c r="N6" s="61"/>
      <c r="O6" s="62"/>
      <c r="P6" s="112"/>
      <c r="T6" s="156"/>
      <c r="U6" s="156"/>
      <c r="V6" s="157"/>
    </row>
    <row r="7" ht="19.5" customHeight="1" spans="16:24">
      <c r="P7" s="112"/>
      <c r="T7" s="156" t="s">
        <v>1090</v>
      </c>
      <c r="U7" s="156" t="s">
        <v>1091</v>
      </c>
      <c r="V7" s="157">
        <v>19998</v>
      </c>
      <c r="W7" s="38" t="e">
        <f>#REF!-V7</f>
        <v>#REF!</v>
      </c>
      <c r="X7" s="38">
        <f>T7-A7</f>
        <v>2320301</v>
      </c>
    </row>
    <row r="8" ht="19.5" customHeight="1" spans="1:16">
      <c r="A8" s="145"/>
      <c r="P8" s="112"/>
    </row>
    <row r="9" ht="19.5" customHeight="1" spans="1:16">
      <c r="A9" s="38"/>
      <c r="B9" s="38"/>
      <c r="C9" s="38"/>
      <c r="F9" s="38"/>
      <c r="G9" s="38"/>
      <c r="H9" s="38"/>
      <c r="I9" s="38"/>
      <c r="P9" s="112"/>
    </row>
    <row r="10" ht="19.5" customHeight="1" spans="1:16">
      <c r="A10" s="38"/>
      <c r="B10" s="38"/>
      <c r="C10" s="38"/>
      <c r="F10" s="38"/>
      <c r="G10" s="38"/>
      <c r="H10" s="38"/>
      <c r="I10" s="38"/>
      <c r="P10" s="112"/>
    </row>
    <row r="11" ht="19.5" customHeight="1" spans="1:16">
      <c r="A11" s="38"/>
      <c r="B11" s="38"/>
      <c r="C11" s="38"/>
      <c r="F11" s="38"/>
      <c r="G11" s="38"/>
      <c r="H11" s="38"/>
      <c r="I11" s="38"/>
      <c r="P11" s="112"/>
    </row>
    <row r="12" ht="19.5" customHeight="1" spans="1:16">
      <c r="A12" s="38"/>
      <c r="B12" s="38"/>
      <c r="C12" s="38"/>
      <c r="F12" s="38"/>
      <c r="G12" s="38"/>
      <c r="H12" s="38"/>
      <c r="I12" s="38"/>
      <c r="P12" s="112"/>
    </row>
    <row r="13" ht="19.5" customHeight="1" spans="1:16">
      <c r="A13" s="38"/>
      <c r="B13" s="38"/>
      <c r="C13" s="38"/>
      <c r="F13" s="38"/>
      <c r="G13" s="38"/>
      <c r="H13" s="38"/>
      <c r="I13" s="38"/>
      <c r="P13" s="112"/>
    </row>
    <row r="14" ht="19.5" customHeight="1" spans="1:16">
      <c r="A14" s="38"/>
      <c r="B14" s="38"/>
      <c r="C14" s="38"/>
      <c r="F14" s="38"/>
      <c r="G14" s="38"/>
      <c r="H14" s="38"/>
      <c r="I14" s="38"/>
      <c r="P14" s="112"/>
    </row>
    <row r="15" ht="19.5" customHeight="1" spans="1:16">
      <c r="A15" s="38"/>
      <c r="B15" s="38"/>
      <c r="C15" s="38"/>
      <c r="F15" s="38"/>
      <c r="G15" s="38"/>
      <c r="H15" s="38"/>
      <c r="I15" s="38"/>
      <c r="P15" s="112"/>
    </row>
    <row r="16" ht="19.5" customHeight="1" spans="1:16">
      <c r="A16" s="38"/>
      <c r="B16" s="38"/>
      <c r="C16" s="38"/>
      <c r="F16" s="38"/>
      <c r="G16" s="38"/>
      <c r="H16" s="38"/>
      <c r="I16" s="38"/>
      <c r="P16" s="112"/>
    </row>
    <row r="17" ht="19.5" customHeight="1" spans="1:16">
      <c r="A17" s="38"/>
      <c r="B17" s="38"/>
      <c r="C17" s="38"/>
      <c r="F17" s="38"/>
      <c r="G17" s="38"/>
      <c r="H17" s="38"/>
      <c r="I17" s="38"/>
      <c r="P17" s="112"/>
    </row>
    <row r="18" ht="19.5" customHeight="1" spans="1:16">
      <c r="A18" s="38"/>
      <c r="B18" s="38"/>
      <c r="C18" s="38"/>
      <c r="F18" s="38"/>
      <c r="G18" s="38"/>
      <c r="H18" s="38"/>
      <c r="I18" s="38"/>
      <c r="P18" s="112"/>
    </row>
    <row r="19" ht="19.5" customHeight="1" spans="1:16">
      <c r="A19" s="38"/>
      <c r="B19" s="38"/>
      <c r="C19" s="38"/>
      <c r="F19" s="38"/>
      <c r="G19" s="38"/>
      <c r="H19" s="38"/>
      <c r="I19" s="38"/>
      <c r="P19" s="112"/>
    </row>
    <row r="20" ht="19.5" customHeight="1" spans="1:16">
      <c r="A20" s="38"/>
      <c r="B20" s="38"/>
      <c r="C20" s="38"/>
      <c r="F20" s="38"/>
      <c r="G20" s="38"/>
      <c r="H20" s="38"/>
      <c r="I20" s="38"/>
      <c r="P20" s="112"/>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7" sqref="A7"/>
    </sheetView>
  </sheetViews>
  <sheetFormatPr defaultColWidth="7.875" defaultRowHeight="39" customHeight="1" outlineLevelCol="1"/>
  <cols>
    <col min="1" max="1" width="55.625" style="129" customWidth="1"/>
    <col min="2" max="2" width="21.375" style="129" customWidth="1"/>
    <col min="3" max="3" width="8" style="129" customWidth="1"/>
    <col min="4" max="4" width="7.875" style="129" customWidth="1"/>
    <col min="5" max="5" width="8.5" style="129" hidden="1" customWidth="1"/>
    <col min="6" max="6" width="7.875" style="129" hidden="1" customWidth="1"/>
    <col min="7" max="254" width="7.875" style="129"/>
    <col min="255" max="255" width="35.75" style="129" customWidth="1"/>
    <col min="256" max="256" width="7.875" style="129" hidden="1" customWidth="1"/>
    <col min="257" max="258" width="12" style="129" customWidth="1"/>
    <col min="259" max="259" width="8" style="129" customWidth="1"/>
    <col min="260" max="260" width="7.875" style="129" customWidth="1"/>
    <col min="261" max="262" width="7.875" style="129" hidden="1" customWidth="1"/>
    <col min="263" max="510" width="7.875" style="129"/>
    <col min="511" max="511" width="35.75" style="129" customWidth="1"/>
    <col min="512" max="512" width="7.875" style="129" hidden="1" customWidth="1"/>
    <col min="513" max="514" width="12" style="129" customWidth="1"/>
    <col min="515" max="515" width="8" style="129" customWidth="1"/>
    <col min="516" max="516" width="7.875" style="129" customWidth="1"/>
    <col min="517" max="518" width="7.875" style="129" hidden="1" customWidth="1"/>
    <col min="519" max="766" width="7.875" style="129"/>
    <col min="767" max="767" width="35.75" style="129" customWidth="1"/>
    <col min="768" max="768" width="7.875" style="129" hidden="1" customWidth="1"/>
    <col min="769" max="770" width="12" style="129" customWidth="1"/>
    <col min="771" max="771" width="8" style="129" customWidth="1"/>
    <col min="772" max="772" width="7.875" style="129" customWidth="1"/>
    <col min="773" max="774" width="7.875" style="129" hidden="1" customWidth="1"/>
    <col min="775" max="1022" width="7.875" style="129"/>
    <col min="1023" max="1023" width="35.75" style="129" customWidth="1"/>
    <col min="1024" max="1024" width="7.875" style="129" hidden="1" customWidth="1"/>
    <col min="1025" max="1026" width="12" style="129" customWidth="1"/>
    <col min="1027" max="1027" width="8" style="129" customWidth="1"/>
    <col min="1028" max="1028" width="7.875" style="129" customWidth="1"/>
    <col min="1029" max="1030" width="7.875" style="129" hidden="1" customWidth="1"/>
    <col min="1031" max="1278" width="7.875" style="129"/>
    <col min="1279" max="1279" width="35.75" style="129" customWidth="1"/>
    <col min="1280" max="1280" width="7.875" style="129" hidden="1" customWidth="1"/>
    <col min="1281" max="1282" width="12" style="129" customWidth="1"/>
    <col min="1283" max="1283" width="8" style="129" customWidth="1"/>
    <col min="1284" max="1284" width="7.875" style="129" customWidth="1"/>
    <col min="1285" max="1286" width="7.875" style="129" hidden="1" customWidth="1"/>
    <col min="1287" max="1534" width="7.875" style="129"/>
    <col min="1535" max="1535" width="35.75" style="129" customWidth="1"/>
    <col min="1536" max="1536" width="7.875" style="129" hidden="1" customWidth="1"/>
    <col min="1537" max="1538" width="12" style="129" customWidth="1"/>
    <col min="1539" max="1539" width="8" style="129" customWidth="1"/>
    <col min="1540" max="1540" width="7.875" style="129" customWidth="1"/>
    <col min="1541" max="1542" width="7.875" style="129" hidden="1" customWidth="1"/>
    <col min="1543" max="1790" width="7.875" style="129"/>
    <col min="1791" max="1791" width="35.75" style="129" customWidth="1"/>
    <col min="1792" max="1792" width="7.875" style="129" hidden="1" customWidth="1"/>
    <col min="1793" max="1794" width="12" style="129" customWidth="1"/>
    <col min="1795" max="1795" width="8" style="129" customWidth="1"/>
    <col min="1796" max="1796" width="7.875" style="129" customWidth="1"/>
    <col min="1797" max="1798" width="7.875" style="129" hidden="1" customWidth="1"/>
    <col min="1799" max="2046" width="7.875" style="129"/>
    <col min="2047" max="2047" width="35.75" style="129" customWidth="1"/>
    <col min="2048" max="2048" width="7.875" style="129" hidden="1" customWidth="1"/>
    <col min="2049" max="2050" width="12" style="129" customWidth="1"/>
    <col min="2051" max="2051" width="8" style="129" customWidth="1"/>
    <col min="2052" max="2052" width="7.875" style="129" customWidth="1"/>
    <col min="2053" max="2054" width="7.875" style="129" hidden="1" customWidth="1"/>
    <col min="2055" max="2302" width="7.875" style="129"/>
    <col min="2303" max="2303" width="35.75" style="129" customWidth="1"/>
    <col min="2304" max="2304" width="7.875" style="129" hidden="1" customWidth="1"/>
    <col min="2305" max="2306" width="12" style="129" customWidth="1"/>
    <col min="2307" max="2307" width="8" style="129" customWidth="1"/>
    <col min="2308" max="2308" width="7.875" style="129" customWidth="1"/>
    <col min="2309" max="2310" width="7.875" style="129" hidden="1" customWidth="1"/>
    <col min="2311" max="2558" width="7.875" style="129"/>
    <col min="2559" max="2559" width="35.75" style="129" customWidth="1"/>
    <col min="2560" max="2560" width="7.875" style="129" hidden="1" customWidth="1"/>
    <col min="2561" max="2562" width="12" style="129" customWidth="1"/>
    <col min="2563" max="2563" width="8" style="129" customWidth="1"/>
    <col min="2564" max="2564" width="7.875" style="129" customWidth="1"/>
    <col min="2565" max="2566" width="7.875" style="129" hidden="1" customWidth="1"/>
    <col min="2567" max="2814" width="7.875" style="129"/>
    <col min="2815" max="2815" width="35.75" style="129" customWidth="1"/>
    <col min="2816" max="2816" width="7.875" style="129" hidden="1" customWidth="1"/>
    <col min="2817" max="2818" width="12" style="129" customWidth="1"/>
    <col min="2819" max="2819" width="8" style="129" customWidth="1"/>
    <col min="2820" max="2820" width="7.875" style="129" customWidth="1"/>
    <col min="2821" max="2822" width="7.875" style="129" hidden="1" customWidth="1"/>
    <col min="2823" max="3070" width="7.875" style="129"/>
    <col min="3071" max="3071" width="35.75" style="129" customWidth="1"/>
    <col min="3072" max="3072" width="7.875" style="129" hidden="1" customWidth="1"/>
    <col min="3073" max="3074" width="12" style="129" customWidth="1"/>
    <col min="3075" max="3075" width="8" style="129" customWidth="1"/>
    <col min="3076" max="3076" width="7.875" style="129" customWidth="1"/>
    <col min="3077" max="3078" width="7.875" style="129" hidden="1" customWidth="1"/>
    <col min="3079" max="3326" width="7.875" style="129"/>
    <col min="3327" max="3327" width="35.75" style="129" customWidth="1"/>
    <col min="3328" max="3328" width="7.875" style="129" hidden="1" customWidth="1"/>
    <col min="3329" max="3330" width="12" style="129" customWidth="1"/>
    <col min="3331" max="3331" width="8" style="129" customWidth="1"/>
    <col min="3332" max="3332" width="7.875" style="129" customWidth="1"/>
    <col min="3333" max="3334" width="7.875" style="129" hidden="1" customWidth="1"/>
    <col min="3335" max="3582" width="7.875" style="129"/>
    <col min="3583" max="3583" width="35.75" style="129" customWidth="1"/>
    <col min="3584" max="3584" width="7.875" style="129" hidden="1" customWidth="1"/>
    <col min="3585" max="3586" width="12" style="129" customWidth="1"/>
    <col min="3587" max="3587" width="8" style="129" customWidth="1"/>
    <col min="3588" max="3588" width="7.875" style="129" customWidth="1"/>
    <col min="3589" max="3590" width="7.875" style="129" hidden="1" customWidth="1"/>
    <col min="3591" max="3838" width="7.875" style="129"/>
    <col min="3839" max="3839" width="35.75" style="129" customWidth="1"/>
    <col min="3840" max="3840" width="7.875" style="129" hidden="1" customWidth="1"/>
    <col min="3841" max="3842" width="12" style="129" customWidth="1"/>
    <col min="3843" max="3843" width="8" style="129" customWidth="1"/>
    <col min="3844" max="3844" width="7.875" style="129" customWidth="1"/>
    <col min="3845" max="3846" width="7.875" style="129" hidden="1" customWidth="1"/>
    <col min="3847" max="4094" width="7.875" style="129"/>
    <col min="4095" max="4095" width="35.75" style="129" customWidth="1"/>
    <col min="4096" max="4096" width="7.875" style="129" hidden="1" customWidth="1"/>
    <col min="4097" max="4098" width="12" style="129" customWidth="1"/>
    <col min="4099" max="4099" width="8" style="129" customWidth="1"/>
    <col min="4100" max="4100" width="7.875" style="129" customWidth="1"/>
    <col min="4101" max="4102" width="7.875" style="129" hidden="1" customWidth="1"/>
    <col min="4103" max="4350" width="7.875" style="129"/>
    <col min="4351" max="4351" width="35.75" style="129" customWidth="1"/>
    <col min="4352" max="4352" width="7.875" style="129" hidden="1" customWidth="1"/>
    <col min="4353" max="4354" width="12" style="129" customWidth="1"/>
    <col min="4355" max="4355" width="8" style="129" customWidth="1"/>
    <col min="4356" max="4356" width="7.875" style="129" customWidth="1"/>
    <col min="4357" max="4358" width="7.875" style="129" hidden="1" customWidth="1"/>
    <col min="4359" max="4606" width="7.875" style="129"/>
    <col min="4607" max="4607" width="35.75" style="129" customWidth="1"/>
    <col min="4608" max="4608" width="7.875" style="129" hidden="1" customWidth="1"/>
    <col min="4609" max="4610" width="12" style="129" customWidth="1"/>
    <col min="4611" max="4611" width="8" style="129" customWidth="1"/>
    <col min="4612" max="4612" width="7.875" style="129" customWidth="1"/>
    <col min="4613" max="4614" width="7.875" style="129" hidden="1" customWidth="1"/>
    <col min="4615" max="4862" width="7.875" style="129"/>
    <col min="4863" max="4863" width="35.75" style="129" customWidth="1"/>
    <col min="4864" max="4864" width="7.875" style="129" hidden="1" customWidth="1"/>
    <col min="4865" max="4866" width="12" style="129" customWidth="1"/>
    <col min="4867" max="4867" width="8" style="129" customWidth="1"/>
    <col min="4868" max="4868" width="7.875" style="129" customWidth="1"/>
    <col min="4869" max="4870" width="7.875" style="129" hidden="1" customWidth="1"/>
    <col min="4871" max="5118" width="7.875" style="129"/>
    <col min="5119" max="5119" width="35.75" style="129" customWidth="1"/>
    <col min="5120" max="5120" width="7.875" style="129" hidden="1" customWidth="1"/>
    <col min="5121" max="5122" width="12" style="129" customWidth="1"/>
    <col min="5123" max="5123" width="8" style="129" customWidth="1"/>
    <col min="5124" max="5124" width="7.875" style="129" customWidth="1"/>
    <col min="5125" max="5126" width="7.875" style="129" hidden="1" customWidth="1"/>
    <col min="5127" max="5374" width="7.875" style="129"/>
    <col min="5375" max="5375" width="35.75" style="129" customWidth="1"/>
    <col min="5376" max="5376" width="7.875" style="129" hidden="1" customWidth="1"/>
    <col min="5377" max="5378" width="12" style="129" customWidth="1"/>
    <col min="5379" max="5379" width="8" style="129" customWidth="1"/>
    <col min="5380" max="5380" width="7.875" style="129" customWidth="1"/>
    <col min="5381" max="5382" width="7.875" style="129" hidden="1" customWidth="1"/>
    <col min="5383" max="5630" width="7.875" style="129"/>
    <col min="5631" max="5631" width="35.75" style="129" customWidth="1"/>
    <col min="5632" max="5632" width="7.875" style="129" hidden="1" customWidth="1"/>
    <col min="5633" max="5634" width="12" style="129" customWidth="1"/>
    <col min="5635" max="5635" width="8" style="129" customWidth="1"/>
    <col min="5636" max="5636" width="7.875" style="129" customWidth="1"/>
    <col min="5637" max="5638" width="7.875" style="129" hidden="1" customWidth="1"/>
    <col min="5639" max="5886" width="7.875" style="129"/>
    <col min="5887" max="5887" width="35.75" style="129" customWidth="1"/>
    <col min="5888" max="5888" width="7.875" style="129" hidden="1" customWidth="1"/>
    <col min="5889" max="5890" width="12" style="129" customWidth="1"/>
    <col min="5891" max="5891" width="8" style="129" customWidth="1"/>
    <col min="5892" max="5892" width="7.875" style="129" customWidth="1"/>
    <col min="5893" max="5894" width="7.875" style="129" hidden="1" customWidth="1"/>
    <col min="5895" max="6142" width="7.875" style="129"/>
    <col min="6143" max="6143" width="35.75" style="129" customWidth="1"/>
    <col min="6144" max="6144" width="7.875" style="129" hidden="1" customWidth="1"/>
    <col min="6145" max="6146" width="12" style="129" customWidth="1"/>
    <col min="6147" max="6147" width="8" style="129" customWidth="1"/>
    <col min="6148" max="6148" width="7.875" style="129" customWidth="1"/>
    <col min="6149" max="6150" width="7.875" style="129" hidden="1" customWidth="1"/>
    <col min="6151" max="6398" width="7.875" style="129"/>
    <col min="6399" max="6399" width="35.75" style="129" customWidth="1"/>
    <col min="6400" max="6400" width="7.875" style="129" hidden="1" customWidth="1"/>
    <col min="6401" max="6402" width="12" style="129" customWidth="1"/>
    <col min="6403" max="6403" width="8" style="129" customWidth="1"/>
    <col min="6404" max="6404" width="7.875" style="129" customWidth="1"/>
    <col min="6405" max="6406" width="7.875" style="129" hidden="1" customWidth="1"/>
    <col min="6407" max="6654" width="7.875" style="129"/>
    <col min="6655" max="6655" width="35.75" style="129" customWidth="1"/>
    <col min="6656" max="6656" width="7.875" style="129" hidden="1" customWidth="1"/>
    <col min="6657" max="6658" width="12" style="129" customWidth="1"/>
    <col min="6659" max="6659" width="8" style="129" customWidth="1"/>
    <col min="6660" max="6660" width="7.875" style="129" customWidth="1"/>
    <col min="6661" max="6662" width="7.875" style="129" hidden="1" customWidth="1"/>
    <col min="6663" max="6910" width="7.875" style="129"/>
    <col min="6911" max="6911" width="35.75" style="129" customWidth="1"/>
    <col min="6912" max="6912" width="7.875" style="129" hidden="1" customWidth="1"/>
    <col min="6913" max="6914" width="12" style="129" customWidth="1"/>
    <col min="6915" max="6915" width="8" style="129" customWidth="1"/>
    <col min="6916" max="6916" width="7.875" style="129" customWidth="1"/>
    <col min="6917" max="6918" width="7.875" style="129" hidden="1" customWidth="1"/>
    <col min="6919" max="7166" width="7.875" style="129"/>
    <col min="7167" max="7167" width="35.75" style="129" customWidth="1"/>
    <col min="7168" max="7168" width="7.875" style="129" hidden="1" customWidth="1"/>
    <col min="7169" max="7170" width="12" style="129" customWidth="1"/>
    <col min="7171" max="7171" width="8" style="129" customWidth="1"/>
    <col min="7172" max="7172" width="7.875" style="129" customWidth="1"/>
    <col min="7173" max="7174" width="7.875" style="129" hidden="1" customWidth="1"/>
    <col min="7175" max="7422" width="7.875" style="129"/>
    <col min="7423" max="7423" width="35.75" style="129" customWidth="1"/>
    <col min="7424" max="7424" width="7.875" style="129" hidden="1" customWidth="1"/>
    <col min="7425" max="7426" width="12" style="129" customWidth="1"/>
    <col min="7427" max="7427" width="8" style="129" customWidth="1"/>
    <col min="7428" max="7428" width="7.875" style="129" customWidth="1"/>
    <col min="7429" max="7430" width="7.875" style="129" hidden="1" customWidth="1"/>
    <col min="7431" max="7678" width="7.875" style="129"/>
    <col min="7679" max="7679" width="35.75" style="129" customWidth="1"/>
    <col min="7680" max="7680" width="7.875" style="129" hidden="1" customWidth="1"/>
    <col min="7681" max="7682" width="12" style="129" customWidth="1"/>
    <col min="7683" max="7683" width="8" style="129" customWidth="1"/>
    <col min="7684" max="7684" width="7.875" style="129" customWidth="1"/>
    <col min="7685" max="7686" width="7.875" style="129" hidden="1" customWidth="1"/>
    <col min="7687" max="7934" width="7.875" style="129"/>
    <col min="7935" max="7935" width="35.75" style="129" customWidth="1"/>
    <col min="7936" max="7936" width="7.875" style="129" hidden="1" customWidth="1"/>
    <col min="7937" max="7938" width="12" style="129" customWidth="1"/>
    <col min="7939" max="7939" width="8" style="129" customWidth="1"/>
    <col min="7940" max="7940" width="7.875" style="129" customWidth="1"/>
    <col min="7941" max="7942" width="7.875" style="129" hidden="1" customWidth="1"/>
    <col min="7943" max="8190" width="7.875" style="129"/>
    <col min="8191" max="8191" width="35.75" style="129" customWidth="1"/>
    <col min="8192" max="8192" width="7.875" style="129" hidden="1" customWidth="1"/>
    <col min="8193" max="8194" width="12" style="129" customWidth="1"/>
    <col min="8195" max="8195" width="8" style="129" customWidth="1"/>
    <col min="8196" max="8196" width="7.875" style="129" customWidth="1"/>
    <col min="8197" max="8198" width="7.875" style="129" hidden="1" customWidth="1"/>
    <col min="8199" max="8446" width="7.875" style="129"/>
    <col min="8447" max="8447" width="35.75" style="129" customWidth="1"/>
    <col min="8448" max="8448" width="7.875" style="129" hidden="1" customWidth="1"/>
    <col min="8449" max="8450" width="12" style="129" customWidth="1"/>
    <col min="8451" max="8451" width="8" style="129" customWidth="1"/>
    <col min="8452" max="8452" width="7.875" style="129" customWidth="1"/>
    <col min="8453" max="8454" width="7.875" style="129" hidden="1" customWidth="1"/>
    <col min="8455" max="8702" width="7.875" style="129"/>
    <col min="8703" max="8703" width="35.75" style="129" customWidth="1"/>
    <col min="8704" max="8704" width="7.875" style="129" hidden="1" customWidth="1"/>
    <col min="8705" max="8706" width="12" style="129" customWidth="1"/>
    <col min="8707" max="8707" width="8" style="129" customWidth="1"/>
    <col min="8708" max="8708" width="7.875" style="129" customWidth="1"/>
    <col min="8709" max="8710" width="7.875" style="129" hidden="1" customWidth="1"/>
    <col min="8711" max="8958" width="7.875" style="129"/>
    <col min="8959" max="8959" width="35.75" style="129" customWidth="1"/>
    <col min="8960" max="8960" width="7.875" style="129" hidden="1" customWidth="1"/>
    <col min="8961" max="8962" width="12" style="129" customWidth="1"/>
    <col min="8963" max="8963" width="8" style="129" customWidth="1"/>
    <col min="8964" max="8964" width="7.875" style="129" customWidth="1"/>
    <col min="8965" max="8966" width="7.875" style="129" hidden="1" customWidth="1"/>
    <col min="8967" max="9214" width="7.875" style="129"/>
    <col min="9215" max="9215" width="35.75" style="129" customWidth="1"/>
    <col min="9216" max="9216" width="7.875" style="129" hidden="1" customWidth="1"/>
    <col min="9217" max="9218" width="12" style="129" customWidth="1"/>
    <col min="9219" max="9219" width="8" style="129" customWidth="1"/>
    <col min="9220" max="9220" width="7.875" style="129" customWidth="1"/>
    <col min="9221" max="9222" width="7.875" style="129" hidden="1" customWidth="1"/>
    <col min="9223" max="9470" width="7.875" style="129"/>
    <col min="9471" max="9471" width="35.75" style="129" customWidth="1"/>
    <col min="9472" max="9472" width="7.875" style="129" hidden="1" customWidth="1"/>
    <col min="9473" max="9474" width="12" style="129" customWidth="1"/>
    <col min="9475" max="9475" width="8" style="129" customWidth="1"/>
    <col min="9476" max="9476" width="7.875" style="129" customWidth="1"/>
    <col min="9477" max="9478" width="7.875" style="129" hidden="1" customWidth="1"/>
    <col min="9479" max="9726" width="7.875" style="129"/>
    <col min="9727" max="9727" width="35.75" style="129" customWidth="1"/>
    <col min="9728" max="9728" width="7.875" style="129" hidden="1" customWidth="1"/>
    <col min="9729" max="9730" width="12" style="129" customWidth="1"/>
    <col min="9731" max="9731" width="8" style="129" customWidth="1"/>
    <col min="9732" max="9732" width="7.875" style="129" customWidth="1"/>
    <col min="9733" max="9734" width="7.875" style="129" hidden="1" customWidth="1"/>
    <col min="9735" max="9982" width="7.875" style="129"/>
    <col min="9983" max="9983" width="35.75" style="129" customWidth="1"/>
    <col min="9984" max="9984" width="7.875" style="129" hidden="1" customWidth="1"/>
    <col min="9985" max="9986" width="12" style="129" customWidth="1"/>
    <col min="9987" max="9987" width="8" style="129" customWidth="1"/>
    <col min="9988" max="9988" width="7.875" style="129" customWidth="1"/>
    <col min="9989" max="9990" width="7.875" style="129" hidden="1" customWidth="1"/>
    <col min="9991" max="10238" width="7.875" style="129"/>
    <col min="10239" max="10239" width="35.75" style="129" customWidth="1"/>
    <col min="10240" max="10240" width="7.875" style="129" hidden="1" customWidth="1"/>
    <col min="10241" max="10242" width="12" style="129" customWidth="1"/>
    <col min="10243" max="10243" width="8" style="129" customWidth="1"/>
    <col min="10244" max="10244" width="7.875" style="129" customWidth="1"/>
    <col min="10245" max="10246" width="7.875" style="129" hidden="1" customWidth="1"/>
    <col min="10247" max="10494" width="7.875" style="129"/>
    <col min="10495" max="10495" width="35.75" style="129" customWidth="1"/>
    <col min="10496" max="10496" width="7.875" style="129" hidden="1" customWidth="1"/>
    <col min="10497" max="10498" width="12" style="129" customWidth="1"/>
    <col min="10499" max="10499" width="8" style="129" customWidth="1"/>
    <col min="10500" max="10500" width="7.875" style="129" customWidth="1"/>
    <col min="10501" max="10502" width="7.875" style="129" hidden="1" customWidth="1"/>
    <col min="10503" max="10750" width="7.875" style="129"/>
    <col min="10751" max="10751" width="35.75" style="129" customWidth="1"/>
    <col min="10752" max="10752" width="7.875" style="129" hidden="1" customWidth="1"/>
    <col min="10753" max="10754" width="12" style="129" customWidth="1"/>
    <col min="10755" max="10755" width="8" style="129" customWidth="1"/>
    <col min="10756" max="10756" width="7.875" style="129" customWidth="1"/>
    <col min="10757" max="10758" width="7.875" style="129" hidden="1" customWidth="1"/>
    <col min="10759" max="11006" width="7.875" style="129"/>
    <col min="11007" max="11007" width="35.75" style="129" customWidth="1"/>
    <col min="11008" max="11008" width="7.875" style="129" hidden="1" customWidth="1"/>
    <col min="11009" max="11010" width="12" style="129" customWidth="1"/>
    <col min="11011" max="11011" width="8" style="129" customWidth="1"/>
    <col min="11012" max="11012" width="7.875" style="129" customWidth="1"/>
    <col min="11013" max="11014" width="7.875" style="129" hidden="1" customWidth="1"/>
    <col min="11015" max="11262" width="7.875" style="129"/>
    <col min="11263" max="11263" width="35.75" style="129" customWidth="1"/>
    <col min="11264" max="11264" width="7.875" style="129" hidden="1" customWidth="1"/>
    <col min="11265" max="11266" width="12" style="129" customWidth="1"/>
    <col min="11267" max="11267" width="8" style="129" customWidth="1"/>
    <col min="11268" max="11268" width="7.875" style="129" customWidth="1"/>
    <col min="11269" max="11270" width="7.875" style="129" hidden="1" customWidth="1"/>
    <col min="11271" max="11518" width="7.875" style="129"/>
    <col min="11519" max="11519" width="35.75" style="129" customWidth="1"/>
    <col min="11520" max="11520" width="7.875" style="129" hidden="1" customWidth="1"/>
    <col min="11521" max="11522" width="12" style="129" customWidth="1"/>
    <col min="11523" max="11523" width="8" style="129" customWidth="1"/>
    <col min="11524" max="11524" width="7.875" style="129" customWidth="1"/>
    <col min="11525" max="11526" width="7.875" style="129" hidden="1" customWidth="1"/>
    <col min="11527" max="11774" width="7.875" style="129"/>
    <col min="11775" max="11775" width="35.75" style="129" customWidth="1"/>
    <col min="11776" max="11776" width="7.875" style="129" hidden="1" customWidth="1"/>
    <col min="11777" max="11778" width="12" style="129" customWidth="1"/>
    <col min="11779" max="11779" width="8" style="129" customWidth="1"/>
    <col min="11780" max="11780" width="7.875" style="129" customWidth="1"/>
    <col min="11781" max="11782" width="7.875" style="129" hidden="1" customWidth="1"/>
    <col min="11783" max="12030" width="7.875" style="129"/>
    <col min="12031" max="12031" width="35.75" style="129" customWidth="1"/>
    <col min="12032" max="12032" width="7.875" style="129" hidden="1" customWidth="1"/>
    <col min="12033" max="12034" width="12" style="129" customWidth="1"/>
    <col min="12035" max="12035" width="8" style="129" customWidth="1"/>
    <col min="12036" max="12036" width="7.875" style="129" customWidth="1"/>
    <col min="12037" max="12038" width="7.875" style="129" hidden="1" customWidth="1"/>
    <col min="12039" max="12286" width="7.875" style="129"/>
    <col min="12287" max="12287" width="35.75" style="129" customWidth="1"/>
    <col min="12288" max="12288" width="7.875" style="129" hidden="1" customWidth="1"/>
    <col min="12289" max="12290" width="12" style="129" customWidth="1"/>
    <col min="12291" max="12291" width="8" style="129" customWidth="1"/>
    <col min="12292" max="12292" width="7.875" style="129" customWidth="1"/>
    <col min="12293" max="12294" width="7.875" style="129" hidden="1" customWidth="1"/>
    <col min="12295" max="12542" width="7.875" style="129"/>
    <col min="12543" max="12543" width="35.75" style="129" customWidth="1"/>
    <col min="12544" max="12544" width="7.875" style="129" hidden="1" customWidth="1"/>
    <col min="12545" max="12546" width="12" style="129" customWidth="1"/>
    <col min="12547" max="12547" width="8" style="129" customWidth="1"/>
    <col min="12548" max="12548" width="7.875" style="129" customWidth="1"/>
    <col min="12549" max="12550" width="7.875" style="129" hidden="1" customWidth="1"/>
    <col min="12551" max="12798" width="7.875" style="129"/>
    <col min="12799" max="12799" width="35.75" style="129" customWidth="1"/>
    <col min="12800" max="12800" width="7.875" style="129" hidden="1" customWidth="1"/>
    <col min="12801" max="12802" width="12" style="129" customWidth="1"/>
    <col min="12803" max="12803" width="8" style="129" customWidth="1"/>
    <col min="12804" max="12804" width="7.875" style="129" customWidth="1"/>
    <col min="12805" max="12806" width="7.875" style="129" hidden="1" customWidth="1"/>
    <col min="12807" max="13054" width="7.875" style="129"/>
    <col min="13055" max="13055" width="35.75" style="129" customWidth="1"/>
    <col min="13056" max="13056" width="7.875" style="129" hidden="1" customWidth="1"/>
    <col min="13057" max="13058" width="12" style="129" customWidth="1"/>
    <col min="13059" max="13059" width="8" style="129" customWidth="1"/>
    <col min="13060" max="13060" width="7.875" style="129" customWidth="1"/>
    <col min="13061" max="13062" width="7.875" style="129" hidden="1" customWidth="1"/>
    <col min="13063" max="13310" width="7.875" style="129"/>
    <col min="13311" max="13311" width="35.75" style="129" customWidth="1"/>
    <col min="13312" max="13312" width="7.875" style="129" hidden="1" customWidth="1"/>
    <col min="13313" max="13314" width="12" style="129" customWidth="1"/>
    <col min="13315" max="13315" width="8" style="129" customWidth="1"/>
    <col min="13316" max="13316" width="7.875" style="129" customWidth="1"/>
    <col min="13317" max="13318" width="7.875" style="129" hidden="1" customWidth="1"/>
    <col min="13319" max="13566" width="7.875" style="129"/>
    <col min="13567" max="13567" width="35.75" style="129" customWidth="1"/>
    <col min="13568" max="13568" width="7.875" style="129" hidden="1" customWidth="1"/>
    <col min="13569" max="13570" width="12" style="129" customWidth="1"/>
    <col min="13571" max="13571" width="8" style="129" customWidth="1"/>
    <col min="13572" max="13572" width="7.875" style="129" customWidth="1"/>
    <col min="13573" max="13574" width="7.875" style="129" hidden="1" customWidth="1"/>
    <col min="13575" max="13822" width="7.875" style="129"/>
    <col min="13823" max="13823" width="35.75" style="129" customWidth="1"/>
    <col min="13824" max="13824" width="7.875" style="129" hidden="1" customWidth="1"/>
    <col min="13825" max="13826" width="12" style="129" customWidth="1"/>
    <col min="13827" max="13827" width="8" style="129" customWidth="1"/>
    <col min="13828" max="13828" width="7.875" style="129" customWidth="1"/>
    <col min="13829" max="13830" width="7.875" style="129" hidden="1" customWidth="1"/>
    <col min="13831" max="14078" width="7.875" style="129"/>
    <col min="14079" max="14079" width="35.75" style="129" customWidth="1"/>
    <col min="14080" max="14080" width="7.875" style="129" hidden="1" customWidth="1"/>
    <col min="14081" max="14082" width="12" style="129" customWidth="1"/>
    <col min="14083" max="14083" width="8" style="129" customWidth="1"/>
    <col min="14084" max="14084" width="7.875" style="129" customWidth="1"/>
    <col min="14085" max="14086" width="7.875" style="129" hidden="1" customWidth="1"/>
    <col min="14087" max="14334" width="7.875" style="129"/>
    <col min="14335" max="14335" width="35.75" style="129" customWidth="1"/>
    <col min="14336" max="14336" width="7.875" style="129" hidden="1" customWidth="1"/>
    <col min="14337" max="14338" width="12" style="129" customWidth="1"/>
    <col min="14339" max="14339" width="8" style="129" customWidth="1"/>
    <col min="14340" max="14340" width="7.875" style="129" customWidth="1"/>
    <col min="14341" max="14342" width="7.875" style="129" hidden="1" customWidth="1"/>
    <col min="14343" max="14590" width="7.875" style="129"/>
    <col min="14591" max="14591" width="35.75" style="129" customWidth="1"/>
    <col min="14592" max="14592" width="7.875" style="129" hidden="1" customWidth="1"/>
    <col min="14593" max="14594" width="12" style="129" customWidth="1"/>
    <col min="14595" max="14595" width="8" style="129" customWidth="1"/>
    <col min="14596" max="14596" width="7.875" style="129" customWidth="1"/>
    <col min="14597" max="14598" width="7.875" style="129" hidden="1" customWidth="1"/>
    <col min="14599" max="14846" width="7.875" style="129"/>
    <col min="14847" max="14847" width="35.75" style="129" customWidth="1"/>
    <col min="14848" max="14848" width="7.875" style="129" hidden="1" customWidth="1"/>
    <col min="14849" max="14850" width="12" style="129" customWidth="1"/>
    <col min="14851" max="14851" width="8" style="129" customWidth="1"/>
    <col min="14852" max="14852" width="7.875" style="129" customWidth="1"/>
    <col min="14853" max="14854" width="7.875" style="129" hidden="1" customWidth="1"/>
    <col min="14855" max="15102" width="7.875" style="129"/>
    <col min="15103" max="15103" width="35.75" style="129" customWidth="1"/>
    <col min="15104" max="15104" width="7.875" style="129" hidden="1" customWidth="1"/>
    <col min="15105" max="15106" width="12" style="129" customWidth="1"/>
    <col min="15107" max="15107" width="8" style="129" customWidth="1"/>
    <col min="15108" max="15108" width="7.875" style="129" customWidth="1"/>
    <col min="15109" max="15110" width="7.875" style="129" hidden="1" customWidth="1"/>
    <col min="15111" max="15358" width="7.875" style="129"/>
    <col min="15359" max="15359" width="35.75" style="129" customWidth="1"/>
    <col min="15360" max="15360" width="7.875" style="129" hidden="1" customWidth="1"/>
    <col min="15361" max="15362" width="12" style="129" customWidth="1"/>
    <col min="15363" max="15363" width="8" style="129" customWidth="1"/>
    <col min="15364" max="15364" width="7.875" style="129" customWidth="1"/>
    <col min="15365" max="15366" width="7.875" style="129" hidden="1" customWidth="1"/>
    <col min="15367" max="15614" width="7.875" style="129"/>
    <col min="15615" max="15615" width="35.75" style="129" customWidth="1"/>
    <col min="15616" max="15616" width="7.875" style="129" hidden="1" customWidth="1"/>
    <col min="15617" max="15618" width="12" style="129" customWidth="1"/>
    <col min="15619" max="15619" width="8" style="129" customWidth="1"/>
    <col min="15620" max="15620" width="7.875" style="129" customWidth="1"/>
    <col min="15621" max="15622" width="7.875" style="129" hidden="1" customWidth="1"/>
    <col min="15623" max="15870" width="7.875" style="129"/>
    <col min="15871" max="15871" width="35.75" style="129" customWidth="1"/>
    <col min="15872" max="15872" width="7.875" style="129" hidden="1" customWidth="1"/>
    <col min="15873" max="15874" width="12" style="129" customWidth="1"/>
    <col min="15875" max="15875" width="8" style="129" customWidth="1"/>
    <col min="15876" max="15876" width="7.875" style="129" customWidth="1"/>
    <col min="15877" max="15878" width="7.875" style="129" hidden="1" customWidth="1"/>
    <col min="15879" max="16126" width="7.875" style="129"/>
    <col min="16127" max="16127" width="35.75" style="129" customWidth="1"/>
    <col min="16128" max="16128" width="7.875" style="129" hidden="1" customWidth="1"/>
    <col min="16129" max="16130" width="12" style="129" customWidth="1"/>
    <col min="16131" max="16131" width="8" style="129" customWidth="1"/>
    <col min="16132" max="16132" width="7.875" style="129" customWidth="1"/>
    <col min="16133" max="16134" width="7.875" style="129" hidden="1" customWidth="1"/>
    <col min="16135" max="16383" width="7.875" style="129"/>
  </cols>
  <sheetData>
    <row r="1" ht="27" customHeight="1" spans="1:2">
      <c r="A1" s="130" t="s">
        <v>1283</v>
      </c>
      <c r="B1" s="131"/>
    </row>
    <row r="2" ht="49" customHeight="1" spans="1:2">
      <c r="A2" s="132" t="s">
        <v>1284</v>
      </c>
      <c r="B2" s="133"/>
    </row>
    <row r="3" s="125" customFormat="1" ht="24" customHeight="1" spans="1:2">
      <c r="A3" s="134"/>
      <c r="B3" s="135" t="s">
        <v>1270</v>
      </c>
    </row>
    <row r="4" s="126" customFormat="1" customHeight="1" spans="1:2">
      <c r="A4" s="136" t="s">
        <v>1095</v>
      </c>
      <c r="B4" s="137" t="s">
        <v>4</v>
      </c>
    </row>
    <row r="5" s="126" customFormat="1" customHeight="1" spans="1:2">
      <c r="A5" s="138" t="s">
        <v>1285</v>
      </c>
      <c r="B5" s="139">
        <f>SUM(B6:B7)</f>
        <v>758</v>
      </c>
    </row>
    <row r="6" s="126" customFormat="1" customHeight="1" spans="1:2">
      <c r="A6" s="140" t="s">
        <v>1286</v>
      </c>
      <c r="B6" s="141">
        <v>109.4</v>
      </c>
    </row>
    <row r="7" s="127" customFormat="1" customHeight="1" spans="1:2">
      <c r="A7" s="140" t="s">
        <v>1287</v>
      </c>
      <c r="B7" s="142">
        <v>648.6</v>
      </c>
    </row>
    <row r="8" s="128" customFormat="1" customHeight="1" spans="1:2">
      <c r="A8" s="143" t="s">
        <v>79</v>
      </c>
      <c r="B8" s="144">
        <f>SUM(B6:B7)</f>
        <v>758</v>
      </c>
    </row>
    <row r="10" customHeight="1" spans="1:1">
      <c r="A10" s="145"/>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A2" sqref="A2:C2"/>
    </sheetView>
  </sheetViews>
  <sheetFormatPr defaultColWidth="9" defaultRowHeight="27" customHeight="1" outlineLevelCol="4"/>
  <cols>
    <col min="1" max="1" width="15.875" style="116" customWidth="1"/>
    <col min="2" max="2" width="44.875" style="116" customWidth="1"/>
    <col min="3" max="3" width="17.25" style="117" customWidth="1"/>
    <col min="4" max="16384" width="9" style="116"/>
  </cols>
  <sheetData>
    <row r="1" customHeight="1" spans="1:1">
      <c r="A1" s="113" t="s">
        <v>1288</v>
      </c>
    </row>
    <row r="2" ht="36" customHeight="1" spans="1:3">
      <c r="A2" s="118" t="s">
        <v>1289</v>
      </c>
      <c r="B2" s="119"/>
      <c r="C2" s="119"/>
    </row>
    <row r="3" s="113" customFormat="1" customHeight="1" spans="3:3">
      <c r="C3" s="120" t="s">
        <v>1270</v>
      </c>
    </row>
    <row r="4" s="114" customFormat="1" customHeight="1" spans="1:3">
      <c r="A4" s="121" t="s">
        <v>1040</v>
      </c>
      <c r="B4" s="121" t="s">
        <v>1041</v>
      </c>
      <c r="C4" s="122" t="s">
        <v>1042</v>
      </c>
    </row>
    <row r="5" s="75" customFormat="1" customHeight="1" spans="1:3">
      <c r="A5" s="71">
        <v>102</v>
      </c>
      <c r="B5" s="72" t="s">
        <v>1290</v>
      </c>
      <c r="C5" s="73">
        <v>128673</v>
      </c>
    </row>
    <row r="6" s="115" customFormat="1" customHeight="1" spans="1:5">
      <c r="A6" s="71">
        <v>10203</v>
      </c>
      <c r="B6" s="72" t="s">
        <v>1291</v>
      </c>
      <c r="C6" s="73">
        <v>43962</v>
      </c>
      <c r="E6" s="123"/>
    </row>
    <row r="7" s="113" customFormat="1" customHeight="1" spans="1:3">
      <c r="A7" s="78">
        <v>1020301</v>
      </c>
      <c r="B7" s="79" t="s">
        <v>1292</v>
      </c>
      <c r="C7" s="80">
        <v>43847</v>
      </c>
    </row>
    <row r="8" s="114" customFormat="1" customHeight="1" spans="1:3">
      <c r="A8" s="78">
        <v>1020303</v>
      </c>
      <c r="B8" s="79" t="s">
        <v>1293</v>
      </c>
      <c r="C8" s="80">
        <v>83</v>
      </c>
    </row>
    <row r="9" s="113" customFormat="1" customHeight="1" spans="1:5">
      <c r="A9" s="78">
        <v>1020399</v>
      </c>
      <c r="B9" s="79" t="s">
        <v>1294</v>
      </c>
      <c r="C9" s="80">
        <v>32</v>
      </c>
      <c r="E9" s="124"/>
    </row>
    <row r="10" s="113" customFormat="1" customHeight="1" spans="1:3">
      <c r="A10" s="71">
        <v>10210</v>
      </c>
      <c r="B10" s="72" t="s">
        <v>1295</v>
      </c>
      <c r="C10" s="73">
        <v>8747</v>
      </c>
    </row>
    <row r="11" s="114" customFormat="1" customHeight="1" spans="1:3">
      <c r="A11" s="78">
        <v>1021001</v>
      </c>
      <c r="B11" s="79" t="s">
        <v>1296</v>
      </c>
      <c r="C11" s="80">
        <v>1886</v>
      </c>
    </row>
    <row r="12" s="113" customFormat="1" customHeight="1" spans="1:5">
      <c r="A12" s="78">
        <v>1021002</v>
      </c>
      <c r="B12" s="79" t="s">
        <v>1297</v>
      </c>
      <c r="C12" s="80">
        <v>5852</v>
      </c>
      <c r="E12" s="124"/>
    </row>
    <row r="13" s="113" customFormat="1" customHeight="1" spans="1:3">
      <c r="A13" s="78">
        <v>1021003</v>
      </c>
      <c r="B13" s="79" t="s">
        <v>1298</v>
      </c>
      <c r="C13" s="80">
        <v>230</v>
      </c>
    </row>
    <row r="14" s="114" customFormat="1" customHeight="1" spans="1:3">
      <c r="A14" s="78">
        <v>1021004</v>
      </c>
      <c r="B14" s="79" t="s">
        <v>1299</v>
      </c>
      <c r="C14" s="80">
        <v>779</v>
      </c>
    </row>
    <row r="15" s="113" customFormat="1" customHeight="1" spans="1:5">
      <c r="A15" s="71">
        <v>10211</v>
      </c>
      <c r="B15" s="72" t="s">
        <v>1300</v>
      </c>
      <c r="C15" s="73">
        <v>39306</v>
      </c>
      <c r="E15" s="124"/>
    </row>
    <row r="16" s="113" customFormat="1" customHeight="1" spans="1:3">
      <c r="A16" s="78">
        <v>1021101</v>
      </c>
      <c r="B16" s="79" t="s">
        <v>1301</v>
      </c>
      <c r="C16" s="80">
        <v>22188</v>
      </c>
    </row>
    <row r="17" s="114" customFormat="1" customHeight="1" spans="1:3">
      <c r="A17" s="78">
        <v>1021102</v>
      </c>
      <c r="B17" s="79" t="s">
        <v>1302</v>
      </c>
      <c r="C17" s="80">
        <v>17081</v>
      </c>
    </row>
    <row r="18" s="113" customFormat="1" customHeight="1" spans="1:5">
      <c r="A18" s="78">
        <v>1021103</v>
      </c>
      <c r="B18" s="79" t="s">
        <v>1303</v>
      </c>
      <c r="C18" s="80">
        <v>25</v>
      </c>
      <c r="E18" s="124"/>
    </row>
    <row r="19" s="113" customFormat="1" customHeight="1" spans="1:3">
      <c r="A19" s="78">
        <v>1021199</v>
      </c>
      <c r="B19" s="79" t="s">
        <v>1304</v>
      </c>
      <c r="C19" s="80">
        <v>12</v>
      </c>
    </row>
    <row r="20" s="114" customFormat="1" customHeight="1" spans="1:3">
      <c r="A20" s="71">
        <v>10212</v>
      </c>
      <c r="B20" s="72" t="s">
        <v>1305</v>
      </c>
      <c r="C20" s="73">
        <v>36658</v>
      </c>
    </row>
    <row r="21" s="114" customFormat="1" customHeight="1" spans="1:3">
      <c r="A21" s="78">
        <v>1021201</v>
      </c>
      <c r="B21" s="79" t="s">
        <v>1306</v>
      </c>
      <c r="C21" s="80">
        <v>13599</v>
      </c>
    </row>
    <row r="22" s="114" customFormat="1" customHeight="1" spans="1:3">
      <c r="A22" s="78">
        <v>1021202</v>
      </c>
      <c r="B22" s="79" t="s">
        <v>1307</v>
      </c>
      <c r="C22" s="80">
        <v>23043</v>
      </c>
    </row>
    <row r="23" s="114" customFormat="1" customHeight="1" spans="1:3">
      <c r="A23" s="78">
        <v>1021203</v>
      </c>
      <c r="B23" s="79" t="s">
        <v>1308</v>
      </c>
      <c r="C23" s="80">
        <v>16</v>
      </c>
    </row>
    <row r="24" s="113" customFormat="1" customHeight="1" spans="1:3">
      <c r="A24" s="71">
        <v>110</v>
      </c>
      <c r="B24" s="72" t="s">
        <v>1309</v>
      </c>
      <c r="C24" s="73">
        <v>93553</v>
      </c>
    </row>
    <row r="25" s="113" customFormat="1" customHeight="1" spans="1:3">
      <c r="A25" s="78">
        <v>11008</v>
      </c>
      <c r="B25" s="79" t="s">
        <v>1310</v>
      </c>
      <c r="C25" s="80">
        <v>25799</v>
      </c>
    </row>
    <row r="26" s="113" customFormat="1" customHeight="1" spans="1:3">
      <c r="A26" s="78">
        <v>110080303</v>
      </c>
      <c r="B26" s="79" t="s">
        <v>1311</v>
      </c>
      <c r="C26" s="80">
        <v>3000</v>
      </c>
    </row>
    <row r="27" s="113" customFormat="1" customHeight="1" spans="1:3">
      <c r="A27" s="78">
        <v>110080305</v>
      </c>
      <c r="B27" s="79" t="s">
        <v>1312</v>
      </c>
      <c r="C27" s="80">
        <v>19166</v>
      </c>
    </row>
    <row r="28" s="113" customFormat="1" customHeight="1" spans="1:3">
      <c r="A28" s="78">
        <v>110080306</v>
      </c>
      <c r="B28" s="79" t="s">
        <v>1313</v>
      </c>
      <c r="C28" s="80">
        <v>3633</v>
      </c>
    </row>
    <row r="29" s="113" customFormat="1" customHeight="1" spans="1:3">
      <c r="A29" s="78">
        <v>11016</v>
      </c>
      <c r="B29" s="79" t="s">
        <v>1314</v>
      </c>
      <c r="C29" s="80">
        <v>57</v>
      </c>
    </row>
    <row r="30" s="113" customFormat="1" customHeight="1" spans="1:3">
      <c r="A30" s="78">
        <v>1101603</v>
      </c>
      <c r="B30" s="79" t="s">
        <v>1315</v>
      </c>
      <c r="C30" s="80">
        <v>7</v>
      </c>
    </row>
    <row r="31" s="113" customFormat="1" customHeight="1" spans="1:3">
      <c r="A31" s="78">
        <v>1101604</v>
      </c>
      <c r="B31" s="79" t="s">
        <v>1316</v>
      </c>
      <c r="C31" s="80">
        <v>10</v>
      </c>
    </row>
    <row r="32" s="113" customFormat="1" customHeight="1" spans="1:3">
      <c r="A32" s="78">
        <v>1101605</v>
      </c>
      <c r="B32" s="79" t="s">
        <v>1317</v>
      </c>
      <c r="C32" s="80">
        <v>40</v>
      </c>
    </row>
    <row r="33" s="113" customFormat="1" customHeight="1" spans="1:3">
      <c r="A33" s="78">
        <v>11017</v>
      </c>
      <c r="B33" s="79" t="s">
        <v>1318</v>
      </c>
      <c r="C33" s="80">
        <v>67697</v>
      </c>
    </row>
    <row r="34" s="113" customFormat="1" customHeight="1" spans="1:3">
      <c r="A34" s="78">
        <v>1101703</v>
      </c>
      <c r="B34" s="79" t="s">
        <v>1319</v>
      </c>
      <c r="C34" s="80">
        <v>62901</v>
      </c>
    </row>
    <row r="35" customHeight="1" spans="1:3">
      <c r="A35" s="78">
        <v>1101706</v>
      </c>
      <c r="B35" s="79" t="s">
        <v>1320</v>
      </c>
      <c r="C35" s="80">
        <v>4796</v>
      </c>
    </row>
    <row r="36" customHeight="1" spans="1:3">
      <c r="A36" s="88" t="s">
        <v>32</v>
      </c>
      <c r="B36" s="89"/>
      <c r="C36" s="73">
        <v>222226</v>
      </c>
    </row>
  </sheetData>
  <mergeCells count="2">
    <mergeCell ref="A2:C2"/>
    <mergeCell ref="A36:B36"/>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workbookViewId="0">
      <selection activeCell="B4" sqref="B4"/>
    </sheetView>
  </sheetViews>
  <sheetFormatPr defaultColWidth="7" defaultRowHeight="25.5" customHeight="1"/>
  <cols>
    <col min="1" max="1" width="15.625" style="58" customWidth="1"/>
    <col min="2" max="2" width="46.625" style="41" customWidth="1"/>
    <col min="3" max="3" width="13" style="59" customWidth="1"/>
    <col min="4" max="4" width="10.375" style="41" hidden="1" customWidth="1"/>
    <col min="5" max="5" width="9.625" style="38" hidden="1" customWidth="1"/>
    <col min="6" max="6" width="8.125" style="38" hidden="1" customWidth="1"/>
    <col min="7" max="7" width="9.625" style="60" hidden="1" customWidth="1"/>
    <col min="8" max="8" width="17.5" style="60" hidden="1" customWidth="1"/>
    <col min="9" max="9" width="12.5" style="61" hidden="1" customWidth="1"/>
    <col min="10" max="10" width="7" style="62" hidden="1" customWidth="1"/>
    <col min="11" max="12" width="7" style="38" hidden="1" customWidth="1"/>
    <col min="13" max="13" width="13.875" style="38" hidden="1" customWidth="1"/>
    <col min="14" max="14" width="7.875" style="38" hidden="1" customWidth="1"/>
    <col min="15" max="15" width="9.5" style="38" hidden="1" customWidth="1"/>
    <col min="16" max="16" width="6.875" style="38" hidden="1" customWidth="1"/>
    <col min="17" max="17" width="9" style="38" hidden="1" customWidth="1"/>
    <col min="18" max="18" width="5.875" style="38" hidden="1" customWidth="1"/>
    <col min="19" max="19" width="5.25" style="38" hidden="1" customWidth="1"/>
    <col min="20" max="20" width="6.5" style="38" hidden="1" customWidth="1"/>
    <col min="21" max="22" width="7" style="38" hidden="1" customWidth="1"/>
    <col min="23" max="23" width="10.625" style="38" hidden="1" customWidth="1"/>
    <col min="24" max="24" width="10.5" style="38" hidden="1" customWidth="1"/>
    <col min="25" max="25" width="7" style="38" hidden="1" customWidth="1"/>
    <col min="26" max="16384" width="7" style="38"/>
  </cols>
  <sheetData>
    <row r="1" customHeight="1" spans="1:1">
      <c r="A1" s="63" t="s">
        <v>1321</v>
      </c>
    </row>
    <row r="2" ht="38" customHeight="1" spans="1:9">
      <c r="A2" s="39" t="s">
        <v>1322</v>
      </c>
      <c r="B2" s="64"/>
      <c r="C2" s="65"/>
      <c r="G2" s="38"/>
      <c r="H2" s="38"/>
      <c r="I2" s="38"/>
    </row>
    <row r="3" s="41" customFormat="1" customHeight="1" spans="1:13">
      <c r="A3" s="58"/>
      <c r="C3" s="66" t="s">
        <v>1323</v>
      </c>
      <c r="E3" s="41">
        <v>12.11</v>
      </c>
      <c r="G3" s="41">
        <v>12.22</v>
      </c>
      <c r="J3" s="90"/>
      <c r="M3" s="41">
        <v>1.2</v>
      </c>
    </row>
    <row r="4" s="41" customFormat="1" customHeight="1" spans="1:15">
      <c r="A4" s="67" t="s">
        <v>36</v>
      </c>
      <c r="B4" s="68" t="s">
        <v>83</v>
      </c>
      <c r="C4" s="69" t="s">
        <v>4</v>
      </c>
      <c r="G4" s="70" t="s">
        <v>1324</v>
      </c>
      <c r="H4" s="70" t="s">
        <v>1325</v>
      </c>
      <c r="I4" s="70" t="s">
        <v>1326</v>
      </c>
      <c r="J4" s="90"/>
      <c r="M4" s="70" t="s">
        <v>1324</v>
      </c>
      <c r="N4" s="91" t="s">
        <v>1325</v>
      </c>
      <c r="O4" s="70" t="s">
        <v>1326</v>
      </c>
    </row>
    <row r="5" s="53" customFormat="1" customHeight="1" spans="1:25">
      <c r="A5" s="71">
        <v>209</v>
      </c>
      <c r="B5" s="72" t="s">
        <v>1327</v>
      </c>
      <c r="C5" s="73">
        <v>116518</v>
      </c>
      <c r="D5" s="74"/>
      <c r="E5" s="74">
        <v>7616.62</v>
      </c>
      <c r="G5" s="75" t="s">
        <v>43</v>
      </c>
      <c r="H5" s="75" t="s">
        <v>1328</v>
      </c>
      <c r="I5" s="92">
        <v>7616.62</v>
      </c>
      <c r="J5" s="93">
        <f t="shared" ref="J5:J13" si="0">G5-A5</f>
        <v>19892</v>
      </c>
      <c r="K5" s="74">
        <f t="shared" ref="K5:K13" si="1">I5-C5</f>
        <v>-108901.38</v>
      </c>
      <c r="L5" s="74"/>
      <c r="M5" s="75" t="s">
        <v>43</v>
      </c>
      <c r="N5" s="75" t="s">
        <v>1328</v>
      </c>
      <c r="O5" s="92">
        <v>7749.58</v>
      </c>
      <c r="P5" s="93">
        <f t="shared" ref="P5:P13" si="2">M5-A5</f>
        <v>19892</v>
      </c>
      <c r="Q5" s="74">
        <f t="shared" ref="Q5:Q13" si="3">O5-C5</f>
        <v>-108768.42</v>
      </c>
      <c r="U5" s="102" t="s">
        <v>43</v>
      </c>
      <c r="V5" s="102" t="s">
        <v>1328</v>
      </c>
      <c r="W5" s="103">
        <v>8475.47</v>
      </c>
      <c r="X5" s="53">
        <f t="shared" ref="X5:X13" si="4">C5-W5</f>
        <v>108042.53</v>
      </c>
      <c r="Y5" s="53">
        <f t="shared" ref="Y5:Y13" si="5">U5-A5</f>
        <v>19892</v>
      </c>
    </row>
    <row r="6" s="54" customFormat="1" customHeight="1" spans="1:25">
      <c r="A6" s="71">
        <v>20903</v>
      </c>
      <c r="B6" s="72" t="s">
        <v>1329</v>
      </c>
      <c r="C6" s="73">
        <v>62861</v>
      </c>
      <c r="D6" s="76"/>
      <c r="E6" s="76">
        <v>3922.87</v>
      </c>
      <c r="G6" s="77" t="s">
        <v>46</v>
      </c>
      <c r="H6" s="77" t="s">
        <v>47</v>
      </c>
      <c r="I6" s="94">
        <v>3922.87</v>
      </c>
      <c r="J6" s="95">
        <f t="shared" si="0"/>
        <v>1989198</v>
      </c>
      <c r="K6" s="76">
        <f t="shared" si="1"/>
        <v>-58938.13</v>
      </c>
      <c r="L6" s="76">
        <v>750</v>
      </c>
      <c r="M6" s="77" t="s">
        <v>46</v>
      </c>
      <c r="N6" s="77" t="s">
        <v>47</v>
      </c>
      <c r="O6" s="94">
        <v>4041.81</v>
      </c>
      <c r="P6" s="95">
        <f t="shared" si="2"/>
        <v>1989198</v>
      </c>
      <c r="Q6" s="76">
        <f t="shared" si="3"/>
        <v>-58819.19</v>
      </c>
      <c r="U6" s="104" t="s">
        <v>46</v>
      </c>
      <c r="V6" s="104" t="s">
        <v>47</v>
      </c>
      <c r="W6" s="105">
        <v>4680.94</v>
      </c>
      <c r="X6" s="54">
        <f t="shared" si="4"/>
        <v>58180.06</v>
      </c>
      <c r="Y6" s="54">
        <f t="shared" si="5"/>
        <v>1989198</v>
      </c>
    </row>
    <row r="7" s="41" customFormat="1" customHeight="1" spans="1:25">
      <c r="A7" s="78">
        <v>2090301</v>
      </c>
      <c r="B7" s="79" t="s">
        <v>1330</v>
      </c>
      <c r="C7" s="80">
        <v>41296</v>
      </c>
      <c r="D7" s="81"/>
      <c r="E7" s="81">
        <v>135.6</v>
      </c>
      <c r="G7" s="82" t="s">
        <v>49</v>
      </c>
      <c r="H7" s="82" t="s">
        <v>50</v>
      </c>
      <c r="I7" s="96">
        <v>135.6</v>
      </c>
      <c r="J7" s="90">
        <f t="shared" si="0"/>
        <v>-80102</v>
      </c>
      <c r="K7" s="83">
        <f t="shared" si="1"/>
        <v>-41160.4</v>
      </c>
      <c r="L7" s="83"/>
      <c r="M7" s="82" t="s">
        <v>49</v>
      </c>
      <c r="N7" s="82" t="s">
        <v>50</v>
      </c>
      <c r="O7" s="96">
        <v>135.6</v>
      </c>
      <c r="P7" s="90">
        <f t="shared" si="2"/>
        <v>-80102</v>
      </c>
      <c r="Q7" s="83">
        <f t="shared" si="3"/>
        <v>-41160.4</v>
      </c>
      <c r="U7" s="106" t="s">
        <v>49</v>
      </c>
      <c r="V7" s="106" t="s">
        <v>50</v>
      </c>
      <c r="W7" s="107">
        <v>135.6</v>
      </c>
      <c r="X7" s="41">
        <f t="shared" si="4"/>
        <v>41160.4</v>
      </c>
      <c r="Y7" s="41">
        <f t="shared" si="5"/>
        <v>-80102</v>
      </c>
    </row>
    <row r="8" s="41" customFormat="1" customHeight="1" spans="1:25">
      <c r="A8" s="78">
        <v>2090302</v>
      </c>
      <c r="B8" s="79" t="s">
        <v>1331</v>
      </c>
      <c r="C8" s="80">
        <v>21565</v>
      </c>
      <c r="D8" s="83"/>
      <c r="E8" s="83">
        <v>7616.62</v>
      </c>
      <c r="G8" s="82" t="s">
        <v>43</v>
      </c>
      <c r="H8" s="82" t="s">
        <v>44</v>
      </c>
      <c r="I8" s="96">
        <v>7616.62</v>
      </c>
      <c r="J8" s="90">
        <f t="shared" ref="J8:J10" si="6">G8-A8</f>
        <v>-2070201</v>
      </c>
      <c r="K8" s="83">
        <f t="shared" ref="K8:K10" si="7">I8-C8</f>
        <v>-13948.38</v>
      </c>
      <c r="L8" s="83"/>
      <c r="M8" s="82" t="s">
        <v>43</v>
      </c>
      <c r="N8" s="82" t="s">
        <v>44</v>
      </c>
      <c r="O8" s="96">
        <v>7749.58</v>
      </c>
      <c r="P8" s="90">
        <f t="shared" ref="P8:P10" si="8">M8-A8</f>
        <v>-2070201</v>
      </c>
      <c r="Q8" s="83">
        <f t="shared" ref="Q8:Q10" si="9">O8-C8</f>
        <v>-13815.42</v>
      </c>
      <c r="U8" s="106" t="s">
        <v>43</v>
      </c>
      <c r="V8" s="106" t="s">
        <v>44</v>
      </c>
      <c r="W8" s="107">
        <v>8475.47</v>
      </c>
      <c r="X8" s="41">
        <f t="shared" ref="X8:X10" si="10">C8-W8</f>
        <v>13089.53</v>
      </c>
      <c r="Y8" s="41">
        <f t="shared" ref="Y8:Y10" si="11">U8-A8</f>
        <v>-2070201</v>
      </c>
    </row>
    <row r="9" s="41" customFormat="1" customHeight="1" spans="1:25">
      <c r="A9" s="71">
        <v>20910</v>
      </c>
      <c r="B9" s="72" t="s">
        <v>1332</v>
      </c>
      <c r="C9" s="73">
        <v>6385</v>
      </c>
      <c r="D9" s="83"/>
      <c r="E9" s="83">
        <v>3922.87</v>
      </c>
      <c r="G9" s="82" t="s">
        <v>46</v>
      </c>
      <c r="H9" s="82" t="s">
        <v>47</v>
      </c>
      <c r="I9" s="96">
        <v>3922.87</v>
      </c>
      <c r="J9" s="90">
        <f t="shared" si="6"/>
        <v>1989191</v>
      </c>
      <c r="K9" s="83">
        <f t="shared" si="7"/>
        <v>-2462.13</v>
      </c>
      <c r="L9" s="83">
        <v>750</v>
      </c>
      <c r="M9" s="82" t="s">
        <v>46</v>
      </c>
      <c r="N9" s="82" t="s">
        <v>47</v>
      </c>
      <c r="O9" s="96">
        <v>4041.81</v>
      </c>
      <c r="P9" s="90">
        <f t="shared" si="8"/>
        <v>1989191</v>
      </c>
      <c r="Q9" s="83">
        <f t="shared" si="9"/>
        <v>-2343.19</v>
      </c>
      <c r="U9" s="106" t="s">
        <v>46</v>
      </c>
      <c r="V9" s="106" t="s">
        <v>47</v>
      </c>
      <c r="W9" s="107">
        <v>4680.94</v>
      </c>
      <c r="X9" s="41">
        <f t="shared" si="10"/>
        <v>1704.06</v>
      </c>
      <c r="Y9" s="41">
        <f t="shared" si="11"/>
        <v>1989191</v>
      </c>
    </row>
    <row r="10" s="41" customFormat="1" customHeight="1" spans="1:25">
      <c r="A10" s="78">
        <v>2091001</v>
      </c>
      <c r="B10" s="79" t="s">
        <v>1333</v>
      </c>
      <c r="C10" s="80">
        <v>5626</v>
      </c>
      <c r="D10" s="81"/>
      <c r="E10" s="81">
        <v>135.6</v>
      </c>
      <c r="G10" s="82" t="s">
        <v>49</v>
      </c>
      <c r="H10" s="82" t="s">
        <v>50</v>
      </c>
      <c r="I10" s="96">
        <v>135.6</v>
      </c>
      <c r="J10" s="90">
        <f t="shared" si="6"/>
        <v>-80802</v>
      </c>
      <c r="K10" s="83">
        <f t="shared" si="7"/>
        <v>-5490.4</v>
      </c>
      <c r="L10" s="83"/>
      <c r="M10" s="82" t="s">
        <v>49</v>
      </c>
      <c r="N10" s="82" t="s">
        <v>50</v>
      </c>
      <c r="O10" s="96">
        <v>135.6</v>
      </c>
      <c r="P10" s="90">
        <f t="shared" si="8"/>
        <v>-80802</v>
      </c>
      <c r="Q10" s="83">
        <f t="shared" si="9"/>
        <v>-5490.4</v>
      </c>
      <c r="U10" s="106" t="s">
        <v>49</v>
      </c>
      <c r="V10" s="106" t="s">
        <v>50</v>
      </c>
      <c r="W10" s="107">
        <v>135.6</v>
      </c>
      <c r="X10" s="41">
        <f t="shared" si="10"/>
        <v>5490.4</v>
      </c>
      <c r="Y10" s="41">
        <f t="shared" si="11"/>
        <v>-80802</v>
      </c>
    </row>
    <row r="11" s="41" customFormat="1" customHeight="1" spans="1:25">
      <c r="A11" s="78">
        <v>2091002</v>
      </c>
      <c r="B11" s="79" t="s">
        <v>1334</v>
      </c>
      <c r="C11" s="80">
        <v>759</v>
      </c>
      <c r="D11" s="83"/>
      <c r="E11" s="83">
        <v>7616.62</v>
      </c>
      <c r="G11" s="82" t="s">
        <v>43</v>
      </c>
      <c r="H11" s="82" t="s">
        <v>44</v>
      </c>
      <c r="I11" s="96">
        <v>7616.62</v>
      </c>
      <c r="J11" s="90">
        <f t="shared" si="0"/>
        <v>-2070901</v>
      </c>
      <c r="K11" s="83">
        <f t="shared" si="1"/>
        <v>6857.62</v>
      </c>
      <c r="L11" s="83"/>
      <c r="M11" s="82" t="s">
        <v>43</v>
      </c>
      <c r="N11" s="82" t="s">
        <v>44</v>
      </c>
      <c r="O11" s="96">
        <v>7749.58</v>
      </c>
      <c r="P11" s="90">
        <f t="shared" si="2"/>
        <v>-2070901</v>
      </c>
      <c r="Q11" s="83">
        <f t="shared" si="3"/>
        <v>6990.58</v>
      </c>
      <c r="U11" s="106" t="s">
        <v>43</v>
      </c>
      <c r="V11" s="106" t="s">
        <v>44</v>
      </c>
      <c r="W11" s="107">
        <v>8475.47</v>
      </c>
      <c r="X11" s="41">
        <f t="shared" si="4"/>
        <v>-7716.47</v>
      </c>
      <c r="Y11" s="41">
        <f t="shared" si="5"/>
        <v>-2070901</v>
      </c>
    </row>
    <row r="12" s="41" customFormat="1" customHeight="1" spans="1:25">
      <c r="A12" s="71">
        <v>20911</v>
      </c>
      <c r="B12" s="72" t="s">
        <v>1335</v>
      </c>
      <c r="C12" s="73">
        <v>47272</v>
      </c>
      <c r="D12" s="83"/>
      <c r="E12" s="83">
        <v>3922.87</v>
      </c>
      <c r="G12" s="82" t="s">
        <v>46</v>
      </c>
      <c r="H12" s="82" t="s">
        <v>47</v>
      </c>
      <c r="I12" s="96">
        <v>3922.87</v>
      </c>
      <c r="J12" s="90">
        <f t="shared" si="0"/>
        <v>1989190</v>
      </c>
      <c r="K12" s="83">
        <f t="shared" si="1"/>
        <v>-43349.13</v>
      </c>
      <c r="L12" s="83">
        <v>750</v>
      </c>
      <c r="M12" s="82" t="s">
        <v>46</v>
      </c>
      <c r="N12" s="82" t="s">
        <v>47</v>
      </c>
      <c r="O12" s="96">
        <v>4041.81</v>
      </c>
      <c r="P12" s="90">
        <f t="shared" si="2"/>
        <v>1989190</v>
      </c>
      <c r="Q12" s="83">
        <f t="shared" si="3"/>
        <v>-43230.19</v>
      </c>
      <c r="U12" s="106" t="s">
        <v>46</v>
      </c>
      <c r="V12" s="106" t="s">
        <v>47</v>
      </c>
      <c r="W12" s="107">
        <v>4680.94</v>
      </c>
      <c r="X12" s="41">
        <f t="shared" si="4"/>
        <v>42591.06</v>
      </c>
      <c r="Y12" s="41">
        <f t="shared" si="5"/>
        <v>1989190</v>
      </c>
    </row>
    <row r="13" s="41" customFormat="1" customHeight="1" spans="1:25">
      <c r="A13" s="78">
        <v>2091101</v>
      </c>
      <c r="B13" s="79" t="s">
        <v>1336</v>
      </c>
      <c r="C13" s="80">
        <v>47240</v>
      </c>
      <c r="D13" s="81"/>
      <c r="E13" s="81">
        <v>135.6</v>
      </c>
      <c r="G13" s="82" t="s">
        <v>49</v>
      </c>
      <c r="H13" s="82" t="s">
        <v>50</v>
      </c>
      <c r="I13" s="96">
        <v>135.6</v>
      </c>
      <c r="J13" s="90">
        <f t="shared" si="0"/>
        <v>-80902</v>
      </c>
      <c r="K13" s="83">
        <f t="shared" si="1"/>
        <v>-47104.4</v>
      </c>
      <c r="L13" s="83"/>
      <c r="M13" s="82" t="s">
        <v>49</v>
      </c>
      <c r="N13" s="82" t="s">
        <v>50</v>
      </c>
      <c r="O13" s="96">
        <v>135.6</v>
      </c>
      <c r="P13" s="90">
        <f t="shared" si="2"/>
        <v>-80902</v>
      </c>
      <c r="Q13" s="83">
        <f t="shared" si="3"/>
        <v>-47104.4</v>
      </c>
      <c r="U13" s="106" t="s">
        <v>49</v>
      </c>
      <c r="V13" s="106" t="s">
        <v>50</v>
      </c>
      <c r="W13" s="107">
        <v>135.6</v>
      </c>
      <c r="X13" s="41">
        <f t="shared" si="4"/>
        <v>47104.4</v>
      </c>
      <c r="Y13" s="41">
        <f t="shared" si="5"/>
        <v>-80902</v>
      </c>
    </row>
    <row r="14" s="41" customFormat="1" customHeight="1" spans="1:25">
      <c r="A14" s="78">
        <v>2091199</v>
      </c>
      <c r="B14" s="79" t="s">
        <v>1337</v>
      </c>
      <c r="C14" s="80">
        <v>32</v>
      </c>
      <c r="D14" s="83"/>
      <c r="E14" s="83">
        <v>7616.62</v>
      </c>
      <c r="G14" s="82" t="s">
        <v>43</v>
      </c>
      <c r="H14" s="82" t="s">
        <v>44</v>
      </c>
      <c r="I14" s="96">
        <v>7616.62</v>
      </c>
      <c r="J14" s="90">
        <f t="shared" ref="J14:J18" si="12">G14-A14</f>
        <v>-2071098</v>
      </c>
      <c r="K14" s="83">
        <f t="shared" ref="K14:K18" si="13">I14-C14</f>
        <v>7584.62</v>
      </c>
      <c r="L14" s="83"/>
      <c r="M14" s="82" t="s">
        <v>43</v>
      </c>
      <c r="N14" s="82" t="s">
        <v>44</v>
      </c>
      <c r="O14" s="96">
        <v>7749.58</v>
      </c>
      <c r="P14" s="90">
        <f t="shared" ref="P14:P18" si="14">M14-A14</f>
        <v>-2071098</v>
      </c>
      <c r="Q14" s="83">
        <f t="shared" ref="Q14:Q18" si="15">O14-C14</f>
        <v>7717.58</v>
      </c>
      <c r="U14" s="106" t="s">
        <v>43</v>
      </c>
      <c r="V14" s="106" t="s">
        <v>44</v>
      </c>
      <c r="W14" s="107">
        <v>8475.47</v>
      </c>
      <c r="X14" s="41">
        <f t="shared" ref="X14:X18" si="16">C14-W14</f>
        <v>-8443.47</v>
      </c>
      <c r="Y14" s="41">
        <f t="shared" ref="Y14:Y18" si="17">U14-A14</f>
        <v>-2071098</v>
      </c>
    </row>
    <row r="15" s="55" customFormat="1" customHeight="1" spans="1:25">
      <c r="A15" s="71">
        <v>230</v>
      </c>
      <c r="B15" s="72" t="s">
        <v>1338</v>
      </c>
      <c r="C15" s="73">
        <v>105708</v>
      </c>
      <c r="D15" s="84"/>
      <c r="E15" s="84">
        <v>3922.87</v>
      </c>
      <c r="G15" s="85" t="s">
        <v>46</v>
      </c>
      <c r="H15" s="85" t="s">
        <v>1339</v>
      </c>
      <c r="I15" s="97">
        <v>3922.87</v>
      </c>
      <c r="J15" s="98">
        <f t="shared" si="12"/>
        <v>2009871</v>
      </c>
      <c r="K15" s="84">
        <f t="shared" si="13"/>
        <v>-101785.13</v>
      </c>
      <c r="L15" s="84">
        <v>750</v>
      </c>
      <c r="M15" s="85" t="s">
        <v>46</v>
      </c>
      <c r="N15" s="85" t="s">
        <v>1339</v>
      </c>
      <c r="O15" s="97">
        <v>4041.81</v>
      </c>
      <c r="P15" s="98">
        <f t="shared" si="14"/>
        <v>2009871</v>
      </c>
      <c r="Q15" s="84">
        <f t="shared" si="15"/>
        <v>-101666.19</v>
      </c>
      <c r="U15" s="108" t="s">
        <v>46</v>
      </c>
      <c r="V15" s="108" t="s">
        <v>1339</v>
      </c>
      <c r="W15" s="109">
        <v>4680.94</v>
      </c>
      <c r="X15" s="55">
        <f t="shared" si="16"/>
        <v>101027.06</v>
      </c>
      <c r="Y15" s="55">
        <f t="shared" si="17"/>
        <v>2009871</v>
      </c>
    </row>
    <row r="16" s="41" customFormat="1" customHeight="1" spans="1:25">
      <c r="A16" s="78">
        <v>23009</v>
      </c>
      <c r="B16" s="79" t="s">
        <v>1340</v>
      </c>
      <c r="C16" s="80">
        <v>25015</v>
      </c>
      <c r="D16" s="81"/>
      <c r="E16" s="81">
        <v>135.6</v>
      </c>
      <c r="G16" s="82" t="s">
        <v>49</v>
      </c>
      <c r="H16" s="82" t="s">
        <v>50</v>
      </c>
      <c r="I16" s="96">
        <v>135.6</v>
      </c>
      <c r="J16" s="90">
        <f t="shared" si="12"/>
        <v>1987190</v>
      </c>
      <c r="K16" s="83">
        <f t="shared" si="13"/>
        <v>-24879.4</v>
      </c>
      <c r="L16" s="83"/>
      <c r="M16" s="82" t="s">
        <v>49</v>
      </c>
      <c r="N16" s="82" t="s">
        <v>50</v>
      </c>
      <c r="O16" s="96">
        <v>135.6</v>
      </c>
      <c r="P16" s="90">
        <f t="shared" si="14"/>
        <v>1987190</v>
      </c>
      <c r="Q16" s="83">
        <f t="shared" si="15"/>
        <v>-24879.4</v>
      </c>
      <c r="U16" s="106" t="s">
        <v>49</v>
      </c>
      <c r="V16" s="106" t="s">
        <v>50</v>
      </c>
      <c r="W16" s="107">
        <v>135.6</v>
      </c>
      <c r="X16" s="41">
        <f t="shared" si="16"/>
        <v>24879.4</v>
      </c>
      <c r="Y16" s="41">
        <f t="shared" si="17"/>
        <v>1987190</v>
      </c>
    </row>
    <row r="17" s="41" customFormat="1" customHeight="1" spans="1:25">
      <c r="A17" s="78">
        <v>2300913</v>
      </c>
      <c r="B17" s="79" t="s">
        <v>1341</v>
      </c>
      <c r="C17" s="80">
        <v>3000</v>
      </c>
      <c r="D17" s="83"/>
      <c r="E17" s="83">
        <v>7616.62</v>
      </c>
      <c r="G17" s="82" t="s">
        <v>43</v>
      </c>
      <c r="H17" s="82" t="s">
        <v>44</v>
      </c>
      <c r="I17" s="96">
        <v>7616.62</v>
      </c>
      <c r="J17" s="90">
        <f t="shared" si="12"/>
        <v>-2280812</v>
      </c>
      <c r="K17" s="83">
        <f t="shared" si="13"/>
        <v>4616.62</v>
      </c>
      <c r="L17" s="83"/>
      <c r="M17" s="82" t="s">
        <v>43</v>
      </c>
      <c r="N17" s="82" t="s">
        <v>44</v>
      </c>
      <c r="O17" s="96">
        <v>7749.58</v>
      </c>
      <c r="P17" s="90">
        <f t="shared" si="14"/>
        <v>-2280812</v>
      </c>
      <c r="Q17" s="83">
        <f t="shared" si="15"/>
        <v>4749.58</v>
      </c>
      <c r="U17" s="106" t="s">
        <v>43</v>
      </c>
      <c r="V17" s="106" t="s">
        <v>44</v>
      </c>
      <c r="W17" s="107">
        <v>8475.47</v>
      </c>
      <c r="X17" s="41">
        <f t="shared" si="16"/>
        <v>-5475.47</v>
      </c>
      <c r="Y17" s="41">
        <f t="shared" si="17"/>
        <v>-2280812</v>
      </c>
    </row>
    <row r="18" s="41" customFormat="1" customHeight="1" spans="1:25">
      <c r="A18" s="78">
        <v>2300915</v>
      </c>
      <c r="B18" s="79" t="s">
        <v>1342</v>
      </c>
      <c r="C18" s="80">
        <v>21536</v>
      </c>
      <c r="D18" s="83"/>
      <c r="E18" s="83">
        <v>3922.87</v>
      </c>
      <c r="G18" s="82" t="s">
        <v>46</v>
      </c>
      <c r="H18" s="82" t="s">
        <v>47</v>
      </c>
      <c r="I18" s="96">
        <v>3922.87</v>
      </c>
      <c r="J18" s="90">
        <f t="shared" si="12"/>
        <v>-290814</v>
      </c>
      <c r="K18" s="83">
        <f t="shared" si="13"/>
        <v>-17613.13</v>
      </c>
      <c r="L18" s="83">
        <v>750</v>
      </c>
      <c r="M18" s="82" t="s">
        <v>46</v>
      </c>
      <c r="N18" s="82" t="s">
        <v>47</v>
      </c>
      <c r="O18" s="96">
        <v>4041.81</v>
      </c>
      <c r="P18" s="90">
        <f t="shared" si="14"/>
        <v>-290814</v>
      </c>
      <c r="Q18" s="83">
        <f t="shared" si="15"/>
        <v>-17494.19</v>
      </c>
      <c r="U18" s="106" t="s">
        <v>46</v>
      </c>
      <c r="V18" s="106" t="s">
        <v>47</v>
      </c>
      <c r="W18" s="107">
        <v>4680.94</v>
      </c>
      <c r="X18" s="41">
        <f t="shared" si="16"/>
        <v>16855.06</v>
      </c>
      <c r="Y18" s="41">
        <f t="shared" si="17"/>
        <v>-290814</v>
      </c>
    </row>
    <row r="19" s="55" customFormat="1" customHeight="1" spans="1:24">
      <c r="A19" s="78">
        <v>2300916</v>
      </c>
      <c r="B19" s="79" t="s">
        <v>1343</v>
      </c>
      <c r="C19" s="80">
        <v>479</v>
      </c>
      <c r="G19" s="86" t="str">
        <f>""</f>
        <v/>
      </c>
      <c r="H19" s="86" t="str">
        <f>""</f>
        <v/>
      </c>
      <c r="I19" s="86" t="str">
        <f>""</f>
        <v/>
      </c>
      <c r="J19" s="98"/>
      <c r="M19" s="86" t="str">
        <f>""</f>
        <v/>
      </c>
      <c r="N19" s="99" t="str">
        <f>""</f>
        <v/>
      </c>
      <c r="O19" s="86" t="str">
        <f>""</f>
        <v/>
      </c>
      <c r="W19" s="110" t="e">
        <f>W20+#REF!+#REF!+#REF!+#REF!+#REF!+#REF!+#REF!+#REF!+#REF!+#REF!+#REF!+#REF!+#REF!+#REF!+#REF!+#REF!+#REF!+#REF!+#REF!+#REF!</f>
        <v>#REF!</v>
      </c>
      <c r="X19" s="110" t="e">
        <f>X20+#REF!+#REF!+#REF!+#REF!+#REF!+#REF!+#REF!+#REF!+#REF!+#REF!+#REF!+#REF!+#REF!+#REF!+#REF!+#REF!+#REF!+#REF!+#REF!+#REF!</f>
        <v>#REF!</v>
      </c>
    </row>
    <row r="20" s="41" customFormat="1" customHeight="1" spans="1:25">
      <c r="A20" s="78">
        <v>23017</v>
      </c>
      <c r="B20" s="79" t="s">
        <v>1344</v>
      </c>
      <c r="C20" s="80">
        <v>66</v>
      </c>
      <c r="G20" s="82"/>
      <c r="H20" s="82"/>
      <c r="I20" s="96"/>
      <c r="J20" s="90"/>
      <c r="Q20" s="83"/>
      <c r="U20" s="106" t="s">
        <v>1086</v>
      </c>
      <c r="V20" s="106" t="s">
        <v>1345</v>
      </c>
      <c r="W20" s="107">
        <v>19998</v>
      </c>
      <c r="X20" s="41">
        <f>C20-W20</f>
        <v>-19932</v>
      </c>
      <c r="Y20" s="41">
        <f>U20-A20</f>
        <v>-22785</v>
      </c>
    </row>
    <row r="21" s="41" customFormat="1" customHeight="1" spans="1:25">
      <c r="A21" s="78">
        <v>2301703</v>
      </c>
      <c r="B21" s="79" t="s">
        <v>1346</v>
      </c>
      <c r="C21" s="80">
        <v>40</v>
      </c>
      <c r="G21" s="82"/>
      <c r="H21" s="82"/>
      <c r="I21" s="96"/>
      <c r="J21" s="90"/>
      <c r="Q21" s="83"/>
      <c r="U21" s="106" t="s">
        <v>1088</v>
      </c>
      <c r="V21" s="106" t="s">
        <v>1347</v>
      </c>
      <c r="W21" s="107">
        <v>19998</v>
      </c>
      <c r="X21" s="41">
        <f>C21-W21</f>
        <v>-19958</v>
      </c>
      <c r="Y21" s="41">
        <f>U21-A21</f>
        <v>-2278500</v>
      </c>
    </row>
    <row r="22" s="41" customFormat="1" customHeight="1" spans="1:25">
      <c r="A22" s="78">
        <v>2301704</v>
      </c>
      <c r="B22" s="79" t="s">
        <v>1348</v>
      </c>
      <c r="C22" s="80">
        <v>2</v>
      </c>
      <c r="G22" s="82"/>
      <c r="H22" s="82"/>
      <c r="I22" s="96"/>
      <c r="J22" s="90"/>
      <c r="Q22" s="83"/>
      <c r="U22" s="106" t="s">
        <v>1090</v>
      </c>
      <c r="V22" s="106" t="s">
        <v>1349</v>
      </c>
      <c r="W22" s="107">
        <v>19998</v>
      </c>
      <c r="X22" s="41">
        <f>C22-W22</f>
        <v>-19996</v>
      </c>
      <c r="Y22" s="41">
        <f>U22-A22</f>
        <v>18597</v>
      </c>
    </row>
    <row r="23" s="41" customFormat="1" customHeight="1" spans="1:17">
      <c r="A23" s="78">
        <v>2301705</v>
      </c>
      <c r="B23" s="79" t="s">
        <v>1350</v>
      </c>
      <c r="C23" s="80">
        <v>24</v>
      </c>
      <c r="G23" s="82"/>
      <c r="H23" s="82"/>
      <c r="I23" s="96"/>
      <c r="J23" s="90"/>
      <c r="Q23" s="83"/>
    </row>
    <row r="24" s="41" customFormat="1" customHeight="1" spans="1:17">
      <c r="A24" s="78">
        <v>23019</v>
      </c>
      <c r="B24" s="79" t="s">
        <v>1351</v>
      </c>
      <c r="C24" s="80">
        <v>80627</v>
      </c>
      <c r="G24" s="82"/>
      <c r="H24" s="82"/>
      <c r="I24" s="96"/>
      <c r="J24" s="90"/>
      <c r="Q24" s="83"/>
    </row>
    <row r="25" s="41" customFormat="1" customHeight="1" spans="1:17">
      <c r="A25" s="78">
        <v>2301903</v>
      </c>
      <c r="B25" s="79" t="s">
        <v>1352</v>
      </c>
      <c r="C25" s="80">
        <v>43969</v>
      </c>
      <c r="G25" s="82"/>
      <c r="H25" s="82"/>
      <c r="I25" s="96"/>
      <c r="J25" s="90"/>
      <c r="Q25" s="83"/>
    </row>
    <row r="26" s="56" customFormat="1" customHeight="1" spans="1:17">
      <c r="A26" s="78">
        <v>2301907</v>
      </c>
      <c r="B26" s="79" t="s">
        <v>1353</v>
      </c>
      <c r="C26" s="80">
        <v>36658</v>
      </c>
      <c r="G26" s="87"/>
      <c r="H26" s="87"/>
      <c r="I26" s="100"/>
      <c r="J26" s="101"/>
      <c r="Q26" s="111"/>
    </row>
    <row r="27" s="57" customFormat="1" ht="27" customHeight="1" spans="1:3">
      <c r="A27" s="88" t="s">
        <v>79</v>
      </c>
      <c r="B27" s="89"/>
      <c r="C27" s="73">
        <v>222226</v>
      </c>
    </row>
    <row r="28" customHeight="1" spans="17:17">
      <c r="Q28" s="112"/>
    </row>
    <row r="29" customHeight="1" spans="17:17">
      <c r="Q29" s="112"/>
    </row>
    <row r="30" customHeight="1" spans="17:17">
      <c r="Q30" s="112"/>
    </row>
    <row r="31" customHeight="1" spans="17:17">
      <c r="Q31" s="112"/>
    </row>
  </sheetData>
  <mergeCells count="2">
    <mergeCell ref="A2:C2"/>
    <mergeCell ref="A27:B27"/>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tabSelected="1" workbookViewId="0">
      <selection activeCell="B7" sqref="B7"/>
    </sheetView>
  </sheetViews>
  <sheetFormatPr defaultColWidth="9" defaultRowHeight="28.5" customHeight="1" outlineLevelCol="2"/>
  <cols>
    <col min="1" max="1" width="41.5" style="36" customWidth="1"/>
    <col min="2" max="3" width="16.75" style="36" customWidth="1"/>
    <col min="4" max="16384" width="9" style="36"/>
  </cols>
  <sheetData>
    <row r="1" customHeight="1" spans="1:3">
      <c r="A1" s="37" t="s">
        <v>1354</v>
      </c>
      <c r="B1" s="38"/>
      <c r="C1" s="38"/>
    </row>
    <row r="2" customHeight="1" spans="1:3">
      <c r="A2" s="39" t="s">
        <v>1355</v>
      </c>
      <c r="B2" s="39"/>
      <c r="C2" s="39"/>
    </row>
    <row r="3" customHeight="1" spans="1:3">
      <c r="A3" s="41"/>
      <c r="B3" s="41"/>
      <c r="C3" s="42" t="s">
        <v>2</v>
      </c>
    </row>
    <row r="4" customHeight="1" spans="1:3">
      <c r="A4" s="43" t="s">
        <v>35</v>
      </c>
      <c r="B4" s="43" t="s">
        <v>4</v>
      </c>
      <c r="C4" s="44" t="s">
        <v>1356</v>
      </c>
    </row>
    <row r="5" customHeight="1" spans="1:3">
      <c r="A5" s="45" t="s">
        <v>1357</v>
      </c>
      <c r="B5" s="46"/>
      <c r="C5" s="15">
        <v>148481.22</v>
      </c>
    </row>
    <row r="6" customHeight="1" spans="1:3">
      <c r="A6" s="48" t="s">
        <v>1358</v>
      </c>
      <c r="B6" s="49"/>
      <c r="C6" s="15">
        <v>217031</v>
      </c>
    </row>
    <row r="7" customHeight="1" spans="1:3">
      <c r="A7" s="50" t="s">
        <v>1359</v>
      </c>
      <c r="B7" s="51"/>
      <c r="C7" s="15">
        <v>5400</v>
      </c>
    </row>
    <row r="8" customHeight="1" spans="1:3">
      <c r="A8" s="50" t="s">
        <v>1360</v>
      </c>
      <c r="B8" s="51"/>
      <c r="C8" s="15">
        <v>4914.37</v>
      </c>
    </row>
    <row r="9" customHeight="1" spans="1:3">
      <c r="A9" s="50" t="s">
        <v>1361</v>
      </c>
      <c r="B9" s="51"/>
      <c r="C9" s="15">
        <f>C5+C7-C8</f>
        <v>148966.85</v>
      </c>
    </row>
    <row r="10" customHeight="1" spans="1:3">
      <c r="A10" s="50" t="s">
        <v>1362</v>
      </c>
      <c r="B10" s="52">
        <v>5000</v>
      </c>
      <c r="C10" s="51"/>
    </row>
    <row r="11" customHeight="1" spans="1:3">
      <c r="A11" s="50" t="s">
        <v>1363</v>
      </c>
      <c r="B11" s="52">
        <f>C6+B10</f>
        <v>222031</v>
      </c>
      <c r="C11" s="51"/>
    </row>
  </sheetData>
  <mergeCells count="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
  <sheetViews>
    <sheetView workbookViewId="0">
      <selection activeCell="B14" sqref="B14"/>
    </sheetView>
  </sheetViews>
  <sheetFormatPr defaultColWidth="7" defaultRowHeight="15"/>
  <cols>
    <col min="1" max="1" width="40.75" style="159" customWidth="1"/>
    <col min="2" max="2" width="21.75" style="378" customWidth="1"/>
    <col min="3" max="3" width="10.375" style="160" hidden="1" customWidth="1"/>
    <col min="4" max="4" width="9.625" style="160" hidden="1" customWidth="1"/>
    <col min="5" max="5" width="8.125" style="160" hidden="1" customWidth="1"/>
    <col min="6" max="6" width="9.625" style="379" hidden="1" customWidth="1"/>
    <col min="7" max="7" width="17.5" style="379" hidden="1" customWidth="1"/>
    <col min="8" max="8" width="12.5" style="380" hidden="1" customWidth="1"/>
    <col min="9" max="9" width="7" style="203" hidden="1" customWidth="1"/>
    <col min="10" max="11" width="7" style="160" hidden="1" customWidth="1"/>
    <col min="12" max="12" width="13.875" style="160" hidden="1" customWidth="1"/>
    <col min="13" max="13" width="7.875" style="160" hidden="1" customWidth="1"/>
    <col min="14" max="14" width="9.5" style="160" hidden="1" customWidth="1"/>
    <col min="15" max="15" width="6.875" style="160" hidden="1" customWidth="1"/>
    <col min="16" max="16" width="9" style="160" hidden="1" customWidth="1"/>
    <col min="17" max="17" width="5.875" style="160" hidden="1" customWidth="1"/>
    <col min="18" max="18" width="5.25" style="160" hidden="1" customWidth="1"/>
    <col min="19" max="19" width="6.5" style="160" hidden="1" customWidth="1"/>
    <col min="20" max="21" width="7" style="160" hidden="1" customWidth="1"/>
    <col min="22" max="22" width="10.625" style="160" hidden="1" customWidth="1"/>
    <col min="23" max="23" width="10.5" style="160" hidden="1" customWidth="1"/>
    <col min="24" max="24" width="7" style="160" hidden="1" customWidth="1"/>
    <col min="25" max="16384" width="7" style="160"/>
  </cols>
  <sheetData>
    <row r="1" ht="29.25" customHeight="1" spans="1:1">
      <c r="A1" s="381" t="s">
        <v>33</v>
      </c>
    </row>
    <row r="2" ht="34" customHeight="1" spans="1:8">
      <c r="A2" s="318" t="s">
        <v>34</v>
      </c>
      <c r="B2" s="318"/>
      <c r="F2" s="160"/>
      <c r="G2" s="160"/>
      <c r="H2" s="160"/>
    </row>
    <row r="3" s="160" customFormat="1" ht="24.75" customHeight="1" spans="1:12">
      <c r="A3" s="159"/>
      <c r="B3" s="382" t="s">
        <v>2</v>
      </c>
      <c r="D3" s="160">
        <v>12.11</v>
      </c>
      <c r="F3" s="160">
        <v>12.22</v>
      </c>
      <c r="I3" s="203"/>
      <c r="L3" s="160">
        <v>1.2</v>
      </c>
    </row>
    <row r="4" s="160" customFormat="1" ht="24" customHeight="1" spans="1:14">
      <c r="A4" s="383" t="s">
        <v>35</v>
      </c>
      <c r="B4" s="384" t="s">
        <v>4</v>
      </c>
      <c r="F4" s="385" t="s">
        <v>36</v>
      </c>
      <c r="G4" s="385" t="s">
        <v>37</v>
      </c>
      <c r="H4" s="385" t="s">
        <v>38</v>
      </c>
      <c r="I4" s="203"/>
      <c r="L4" s="385" t="s">
        <v>36</v>
      </c>
      <c r="M4" s="400" t="s">
        <v>37</v>
      </c>
      <c r="N4" s="385" t="s">
        <v>38</v>
      </c>
    </row>
    <row r="5" s="159" customFormat="1" ht="24" customHeight="1" spans="1:24">
      <c r="A5" s="386" t="s">
        <v>39</v>
      </c>
      <c r="B5" s="387">
        <f>SUM(B6:B30)</f>
        <v>507969</v>
      </c>
      <c r="C5" s="159">
        <v>105429</v>
      </c>
      <c r="D5" s="159">
        <v>595734.14</v>
      </c>
      <c r="E5" s="159">
        <f>104401+13602</f>
        <v>118003</v>
      </c>
      <c r="F5" s="388" t="s">
        <v>40</v>
      </c>
      <c r="G5" s="389" t="s">
        <v>41</v>
      </c>
      <c r="H5" s="388">
        <v>596221.15</v>
      </c>
      <c r="I5" s="159" t="e">
        <f t="shared" ref="I5" si="0">F5-A5</f>
        <v>#VALUE!</v>
      </c>
      <c r="J5" s="159">
        <f t="shared" ref="J5" si="1">H5-B5</f>
        <v>88252.15</v>
      </c>
      <c r="K5" s="159">
        <v>75943</v>
      </c>
      <c r="L5" s="388" t="s">
        <v>40</v>
      </c>
      <c r="M5" s="389" t="s">
        <v>41</v>
      </c>
      <c r="N5" s="388">
        <v>643048.95</v>
      </c>
      <c r="O5" s="159" t="e">
        <f t="shared" ref="O5" si="2">L5-A5</f>
        <v>#VALUE!</v>
      </c>
      <c r="P5" s="159">
        <f t="shared" ref="P5" si="3">N5-B5</f>
        <v>135079.95</v>
      </c>
      <c r="R5" s="159">
        <v>717759</v>
      </c>
      <c r="T5" s="401" t="s">
        <v>40</v>
      </c>
      <c r="U5" s="402" t="s">
        <v>41</v>
      </c>
      <c r="V5" s="401">
        <v>659380.53</v>
      </c>
      <c r="W5" s="159">
        <f t="shared" ref="W5" si="4">B5-V5</f>
        <v>-151411.53</v>
      </c>
      <c r="X5" s="159" t="e">
        <f t="shared" ref="X5" si="5">T5-A5</f>
        <v>#VALUE!</v>
      </c>
    </row>
    <row r="6" s="376" customFormat="1" ht="24" customHeight="1" spans="1:24">
      <c r="A6" s="390" t="s">
        <v>42</v>
      </c>
      <c r="B6" s="391">
        <v>177383</v>
      </c>
      <c r="D6" s="376">
        <v>7616.62</v>
      </c>
      <c r="F6" s="392" t="s">
        <v>43</v>
      </c>
      <c r="G6" s="392" t="s">
        <v>44</v>
      </c>
      <c r="H6" s="392">
        <v>7616.62</v>
      </c>
      <c r="I6" s="376" t="e">
        <f>F6-#REF!</f>
        <v>#REF!</v>
      </c>
      <c r="J6" s="376" t="e">
        <f>H6-#REF!</f>
        <v>#REF!</v>
      </c>
      <c r="L6" s="392" t="s">
        <v>43</v>
      </c>
      <c r="M6" s="392" t="s">
        <v>44</v>
      </c>
      <c r="N6" s="392">
        <v>7749.58</v>
      </c>
      <c r="O6" s="376" t="e">
        <f>L6-#REF!</f>
        <v>#REF!</v>
      </c>
      <c r="P6" s="376" t="e">
        <f>N6-#REF!</f>
        <v>#REF!</v>
      </c>
      <c r="T6" s="403" t="s">
        <v>43</v>
      </c>
      <c r="U6" s="403" t="s">
        <v>44</v>
      </c>
      <c r="V6" s="403">
        <v>8475.47</v>
      </c>
      <c r="W6" s="376" t="e">
        <f>#REF!-V6</f>
        <v>#REF!</v>
      </c>
      <c r="X6" s="376" t="e">
        <f>T6-#REF!</f>
        <v>#REF!</v>
      </c>
    </row>
    <row r="7" s="377" customFormat="1" ht="24" customHeight="1" spans="1:24">
      <c r="A7" s="390" t="s">
        <v>45</v>
      </c>
      <c r="B7" s="391">
        <v>0</v>
      </c>
      <c r="D7" s="377">
        <v>3922.87</v>
      </c>
      <c r="F7" s="393" t="s">
        <v>46</v>
      </c>
      <c r="G7" s="393" t="s">
        <v>47</v>
      </c>
      <c r="H7" s="393">
        <v>3922.87</v>
      </c>
      <c r="I7" s="377" t="e">
        <f>F7-#REF!</f>
        <v>#REF!</v>
      </c>
      <c r="J7" s="377" t="e">
        <f>H7-#REF!</f>
        <v>#REF!</v>
      </c>
      <c r="K7" s="377">
        <v>750</v>
      </c>
      <c r="L7" s="393" t="s">
        <v>46</v>
      </c>
      <c r="M7" s="393" t="s">
        <v>47</v>
      </c>
      <c r="N7" s="393">
        <v>4041.81</v>
      </c>
      <c r="O7" s="377" t="e">
        <f>L7-#REF!</f>
        <v>#REF!</v>
      </c>
      <c r="P7" s="377" t="e">
        <f>N7-#REF!</f>
        <v>#REF!</v>
      </c>
      <c r="T7" s="104" t="s">
        <v>46</v>
      </c>
      <c r="U7" s="104" t="s">
        <v>47</v>
      </c>
      <c r="V7" s="104">
        <v>4680.94</v>
      </c>
      <c r="W7" s="377" t="e">
        <f>#REF!-V7</f>
        <v>#REF!</v>
      </c>
      <c r="X7" s="377" t="e">
        <f>T7-#REF!</f>
        <v>#REF!</v>
      </c>
    </row>
    <row r="8" s="160" customFormat="1" ht="24" customHeight="1" spans="1:24">
      <c r="A8" s="390" t="s">
        <v>48</v>
      </c>
      <c r="B8" s="391">
        <v>0</v>
      </c>
      <c r="C8" s="394"/>
      <c r="D8" s="394">
        <v>135.6</v>
      </c>
      <c r="F8" s="379" t="s">
        <v>49</v>
      </c>
      <c r="G8" s="379" t="s">
        <v>50</v>
      </c>
      <c r="H8" s="380">
        <v>135.6</v>
      </c>
      <c r="I8" s="203" t="e">
        <f>F8-#REF!</f>
        <v>#REF!</v>
      </c>
      <c r="J8" s="253" t="e">
        <f>H8-#REF!</f>
        <v>#REF!</v>
      </c>
      <c r="K8" s="253"/>
      <c r="L8" s="379" t="s">
        <v>49</v>
      </c>
      <c r="M8" s="379" t="s">
        <v>50</v>
      </c>
      <c r="N8" s="380">
        <v>135.6</v>
      </c>
      <c r="O8" s="203" t="e">
        <f>L8-#REF!</f>
        <v>#REF!</v>
      </c>
      <c r="P8" s="253" t="e">
        <f>N8-#REF!</f>
        <v>#REF!</v>
      </c>
      <c r="T8" s="106" t="s">
        <v>49</v>
      </c>
      <c r="U8" s="106" t="s">
        <v>50</v>
      </c>
      <c r="V8" s="107">
        <v>135.6</v>
      </c>
      <c r="W8" s="160" t="e">
        <f>#REF!-V8</f>
        <v>#REF!</v>
      </c>
      <c r="X8" s="160" t="e">
        <f>T8-#REF!</f>
        <v>#REF!</v>
      </c>
    </row>
    <row r="9" s="160" customFormat="1" ht="24" customHeight="1" spans="1:24">
      <c r="A9" s="390" t="s">
        <v>51</v>
      </c>
      <c r="B9" s="391">
        <v>7297</v>
      </c>
      <c r="C9" s="253">
        <v>105429</v>
      </c>
      <c r="D9" s="185">
        <v>595734.14</v>
      </c>
      <c r="E9" s="160">
        <f>104401+13602</f>
        <v>118003</v>
      </c>
      <c r="F9" s="379" t="s">
        <v>40</v>
      </c>
      <c r="G9" s="395" t="s">
        <v>41</v>
      </c>
      <c r="H9" s="380">
        <v>596221.15</v>
      </c>
      <c r="I9" s="203" t="e">
        <f>F9-#REF!</f>
        <v>#REF!</v>
      </c>
      <c r="J9" s="253" t="e">
        <f>H9-#REF!</f>
        <v>#REF!</v>
      </c>
      <c r="K9" s="253">
        <v>75943</v>
      </c>
      <c r="L9" s="379" t="s">
        <v>40</v>
      </c>
      <c r="M9" s="395" t="s">
        <v>41</v>
      </c>
      <c r="N9" s="380">
        <v>643048.95</v>
      </c>
      <c r="O9" s="203" t="e">
        <f>L9-#REF!</f>
        <v>#REF!</v>
      </c>
      <c r="P9" s="253" t="e">
        <f>N9-#REF!</f>
        <v>#REF!</v>
      </c>
      <c r="R9" s="160">
        <v>717759</v>
      </c>
      <c r="T9" s="106" t="s">
        <v>40</v>
      </c>
      <c r="U9" s="404" t="s">
        <v>41</v>
      </c>
      <c r="V9" s="107">
        <v>659380.53</v>
      </c>
      <c r="W9" s="160" t="e">
        <f>#REF!-V9</f>
        <v>#REF!</v>
      </c>
      <c r="X9" s="160" t="e">
        <f>T9-#REF!</f>
        <v>#REF!</v>
      </c>
    </row>
    <row r="10" s="160" customFormat="1" ht="24" customHeight="1" spans="1:24">
      <c r="A10" s="390" t="s">
        <v>52</v>
      </c>
      <c r="B10" s="391">
        <v>113968</v>
      </c>
      <c r="C10" s="253"/>
      <c r="D10" s="253">
        <v>7616.62</v>
      </c>
      <c r="F10" s="379" t="s">
        <v>43</v>
      </c>
      <c r="G10" s="379" t="s">
        <v>44</v>
      </c>
      <c r="H10" s="380">
        <v>7616.62</v>
      </c>
      <c r="I10" s="203" t="e">
        <f>F10-#REF!</f>
        <v>#REF!</v>
      </c>
      <c r="J10" s="253" t="e">
        <f>H10-#REF!</f>
        <v>#REF!</v>
      </c>
      <c r="K10" s="253"/>
      <c r="L10" s="379" t="s">
        <v>43</v>
      </c>
      <c r="M10" s="379" t="s">
        <v>44</v>
      </c>
      <c r="N10" s="380">
        <v>7749.58</v>
      </c>
      <c r="O10" s="203" t="e">
        <f>L10-#REF!</f>
        <v>#REF!</v>
      </c>
      <c r="P10" s="253" t="e">
        <f>N10-#REF!</f>
        <v>#REF!</v>
      </c>
      <c r="T10" s="106" t="s">
        <v>43</v>
      </c>
      <c r="U10" s="106" t="s">
        <v>44</v>
      </c>
      <c r="V10" s="107">
        <v>8475.47</v>
      </c>
      <c r="W10" s="160" t="e">
        <f>#REF!-V10</f>
        <v>#REF!</v>
      </c>
      <c r="X10" s="160" t="e">
        <f>T10-#REF!</f>
        <v>#REF!</v>
      </c>
    </row>
    <row r="11" s="376" customFormat="1" ht="24" customHeight="1" spans="1:24">
      <c r="A11" s="390" t="s">
        <v>53</v>
      </c>
      <c r="B11" s="391">
        <v>2869</v>
      </c>
      <c r="D11" s="376">
        <v>7616.62</v>
      </c>
      <c r="F11" s="392" t="s">
        <v>43</v>
      </c>
      <c r="G11" s="392" t="s">
        <v>44</v>
      </c>
      <c r="H11" s="392">
        <v>7616.62</v>
      </c>
      <c r="I11" s="376" t="e">
        <f>F11-#REF!</f>
        <v>#REF!</v>
      </c>
      <c r="J11" s="376" t="e">
        <f>H11-#REF!</f>
        <v>#REF!</v>
      </c>
      <c r="L11" s="392" t="s">
        <v>43</v>
      </c>
      <c r="M11" s="392" t="s">
        <v>44</v>
      </c>
      <c r="N11" s="392">
        <v>7749.58</v>
      </c>
      <c r="O11" s="376" t="e">
        <f>L11-#REF!</f>
        <v>#REF!</v>
      </c>
      <c r="P11" s="376" t="e">
        <f>N11-#REF!</f>
        <v>#REF!</v>
      </c>
      <c r="T11" s="403" t="s">
        <v>43</v>
      </c>
      <c r="U11" s="403" t="s">
        <v>44</v>
      </c>
      <c r="V11" s="403">
        <v>8475.47</v>
      </c>
      <c r="W11" s="376" t="e">
        <f>#REF!-V11</f>
        <v>#REF!</v>
      </c>
      <c r="X11" s="376" t="e">
        <f>T11-#REF!</f>
        <v>#REF!</v>
      </c>
    </row>
    <row r="12" s="377" customFormat="1" ht="24" customHeight="1" spans="1:24">
      <c r="A12" s="390" t="s">
        <v>54</v>
      </c>
      <c r="B12" s="391">
        <v>2655</v>
      </c>
      <c r="D12" s="377">
        <v>3922.87</v>
      </c>
      <c r="F12" s="393" t="s">
        <v>46</v>
      </c>
      <c r="G12" s="393" t="s">
        <v>47</v>
      </c>
      <c r="H12" s="393">
        <v>3922.87</v>
      </c>
      <c r="I12" s="377" t="e">
        <f>F12-#REF!</f>
        <v>#REF!</v>
      </c>
      <c r="J12" s="377" t="e">
        <f>H12-#REF!</f>
        <v>#REF!</v>
      </c>
      <c r="K12" s="377">
        <v>750</v>
      </c>
      <c r="L12" s="393" t="s">
        <v>46</v>
      </c>
      <c r="M12" s="393" t="s">
        <v>47</v>
      </c>
      <c r="N12" s="393">
        <v>4041.81</v>
      </c>
      <c r="O12" s="377" t="e">
        <f>L12-#REF!</f>
        <v>#REF!</v>
      </c>
      <c r="P12" s="377" t="e">
        <f>N12-#REF!</f>
        <v>#REF!</v>
      </c>
      <c r="T12" s="104" t="s">
        <v>46</v>
      </c>
      <c r="U12" s="104" t="s">
        <v>47</v>
      </c>
      <c r="V12" s="104">
        <v>4680.94</v>
      </c>
      <c r="W12" s="377" t="e">
        <f>#REF!-V12</f>
        <v>#REF!</v>
      </c>
      <c r="X12" s="377" t="e">
        <f>T12-#REF!</f>
        <v>#REF!</v>
      </c>
    </row>
    <row r="13" s="160" customFormat="1" ht="24" customHeight="1" spans="1:24">
      <c r="A13" s="390" t="s">
        <v>55</v>
      </c>
      <c r="B13" s="391">
        <v>27523</v>
      </c>
      <c r="C13" s="394"/>
      <c r="D13" s="394">
        <v>135.6</v>
      </c>
      <c r="F13" s="379" t="s">
        <v>49</v>
      </c>
      <c r="G13" s="379" t="s">
        <v>50</v>
      </c>
      <c r="H13" s="380">
        <v>135.6</v>
      </c>
      <c r="I13" s="203" t="e">
        <f>F13-#REF!</f>
        <v>#REF!</v>
      </c>
      <c r="J13" s="253" t="e">
        <f>H13-#REF!</f>
        <v>#REF!</v>
      </c>
      <c r="K13" s="253"/>
      <c r="L13" s="379" t="s">
        <v>49</v>
      </c>
      <c r="M13" s="379" t="s">
        <v>50</v>
      </c>
      <c r="N13" s="380">
        <v>135.6</v>
      </c>
      <c r="O13" s="203" t="e">
        <f>L13-#REF!</f>
        <v>#REF!</v>
      </c>
      <c r="P13" s="253" t="e">
        <f>N13-#REF!</f>
        <v>#REF!</v>
      </c>
      <c r="T13" s="106" t="s">
        <v>49</v>
      </c>
      <c r="U13" s="106" t="s">
        <v>50</v>
      </c>
      <c r="V13" s="107">
        <v>135.6</v>
      </c>
      <c r="W13" s="160" t="e">
        <f>#REF!-V13</f>
        <v>#REF!</v>
      </c>
      <c r="X13" s="160" t="e">
        <f>T13-#REF!</f>
        <v>#REF!</v>
      </c>
    </row>
    <row r="14" s="160" customFormat="1" ht="24" customHeight="1" spans="1:24">
      <c r="A14" s="390" t="s">
        <v>56</v>
      </c>
      <c r="B14" s="391">
        <v>38853</v>
      </c>
      <c r="C14" s="253">
        <v>105429</v>
      </c>
      <c r="D14" s="185">
        <v>595734.14</v>
      </c>
      <c r="E14" s="160">
        <f>104401+13602</f>
        <v>118003</v>
      </c>
      <c r="F14" s="379" t="s">
        <v>40</v>
      </c>
      <c r="G14" s="395" t="s">
        <v>41</v>
      </c>
      <c r="H14" s="380">
        <v>596221.15</v>
      </c>
      <c r="I14" s="203" t="e">
        <f>F14-#REF!</f>
        <v>#REF!</v>
      </c>
      <c r="J14" s="253" t="e">
        <f>H14-#REF!</f>
        <v>#REF!</v>
      </c>
      <c r="K14" s="253">
        <v>75943</v>
      </c>
      <c r="L14" s="379" t="s">
        <v>40</v>
      </c>
      <c r="M14" s="395" t="s">
        <v>41</v>
      </c>
      <c r="N14" s="380">
        <v>643048.95</v>
      </c>
      <c r="O14" s="203" t="e">
        <f>L14-#REF!</f>
        <v>#REF!</v>
      </c>
      <c r="P14" s="253" t="e">
        <f>N14-#REF!</f>
        <v>#REF!</v>
      </c>
      <c r="R14" s="160">
        <v>717759</v>
      </c>
      <c r="T14" s="106" t="s">
        <v>40</v>
      </c>
      <c r="U14" s="404" t="s">
        <v>41</v>
      </c>
      <c r="V14" s="107">
        <v>659380.53</v>
      </c>
      <c r="W14" s="160" t="e">
        <f>#REF!-V14</f>
        <v>#REF!</v>
      </c>
      <c r="X14" s="160" t="e">
        <f>T14-#REF!</f>
        <v>#REF!</v>
      </c>
    </row>
    <row r="15" s="160" customFormat="1" ht="24" customHeight="1" spans="1:24">
      <c r="A15" s="390" t="s">
        <v>57</v>
      </c>
      <c r="B15" s="391">
        <v>11345</v>
      </c>
      <c r="C15" s="253"/>
      <c r="D15" s="253">
        <v>7616.62</v>
      </c>
      <c r="F15" s="379" t="s">
        <v>43</v>
      </c>
      <c r="G15" s="379" t="s">
        <v>44</v>
      </c>
      <c r="H15" s="380">
        <v>7616.62</v>
      </c>
      <c r="I15" s="203" t="e">
        <f>F15-#REF!</f>
        <v>#REF!</v>
      </c>
      <c r="J15" s="253" t="e">
        <f>H15-#REF!</f>
        <v>#REF!</v>
      </c>
      <c r="K15" s="253"/>
      <c r="L15" s="379" t="s">
        <v>43</v>
      </c>
      <c r="M15" s="379" t="s">
        <v>44</v>
      </c>
      <c r="N15" s="380">
        <v>7749.58</v>
      </c>
      <c r="O15" s="203" t="e">
        <f>L15-#REF!</f>
        <v>#REF!</v>
      </c>
      <c r="P15" s="253" t="e">
        <f>N15-#REF!</f>
        <v>#REF!</v>
      </c>
      <c r="T15" s="106" t="s">
        <v>43</v>
      </c>
      <c r="U15" s="106" t="s">
        <v>44</v>
      </c>
      <c r="V15" s="107">
        <v>8475.47</v>
      </c>
      <c r="W15" s="160" t="e">
        <f>#REF!-V15</f>
        <v>#REF!</v>
      </c>
      <c r="X15" s="160" t="e">
        <f>T15-#REF!</f>
        <v>#REF!</v>
      </c>
    </row>
    <row r="16" s="160" customFormat="1" ht="24" customHeight="1" spans="1:22">
      <c r="A16" s="390" t="s">
        <v>58</v>
      </c>
      <c r="B16" s="391">
        <v>47071</v>
      </c>
      <c r="C16" s="253"/>
      <c r="D16" s="253"/>
      <c r="F16" s="379"/>
      <c r="G16" s="379"/>
      <c r="H16" s="380"/>
      <c r="I16" s="203"/>
      <c r="J16" s="253"/>
      <c r="K16" s="253"/>
      <c r="L16" s="379"/>
      <c r="M16" s="379"/>
      <c r="N16" s="380"/>
      <c r="O16" s="203"/>
      <c r="P16" s="253"/>
      <c r="T16" s="106"/>
      <c r="U16" s="106"/>
      <c r="V16" s="107"/>
    </row>
    <row r="17" s="160" customFormat="1" ht="24" customHeight="1" spans="1:24">
      <c r="A17" s="390" t="s">
        <v>59</v>
      </c>
      <c r="B17" s="391">
        <v>20496</v>
      </c>
      <c r="C17" s="253"/>
      <c r="D17" s="253">
        <v>3922.87</v>
      </c>
      <c r="F17" s="379" t="s">
        <v>46</v>
      </c>
      <c r="G17" s="379" t="s">
        <v>47</v>
      </c>
      <c r="H17" s="380">
        <v>3922.87</v>
      </c>
      <c r="I17" s="203" t="e">
        <f>F17-#REF!</f>
        <v>#REF!</v>
      </c>
      <c r="J17" s="253" t="e">
        <f>H17-#REF!</f>
        <v>#REF!</v>
      </c>
      <c r="K17" s="253">
        <v>750</v>
      </c>
      <c r="L17" s="379" t="s">
        <v>46</v>
      </c>
      <c r="M17" s="379" t="s">
        <v>47</v>
      </c>
      <c r="N17" s="380">
        <v>4041.81</v>
      </c>
      <c r="O17" s="203" t="e">
        <f>L17-#REF!</f>
        <v>#REF!</v>
      </c>
      <c r="P17" s="253" t="e">
        <f>N17-#REF!</f>
        <v>#REF!</v>
      </c>
      <c r="T17" s="106" t="s">
        <v>46</v>
      </c>
      <c r="U17" s="106" t="s">
        <v>47</v>
      </c>
      <c r="V17" s="107">
        <v>4680.94</v>
      </c>
      <c r="W17" s="160" t="e">
        <f>#REF!-V17</f>
        <v>#REF!</v>
      </c>
      <c r="X17" s="160" t="e">
        <f>T17-#REF!</f>
        <v>#REF!</v>
      </c>
    </row>
    <row r="18" s="376" customFormat="1" ht="24" customHeight="1" spans="1:24">
      <c r="A18" s="390" t="s">
        <v>60</v>
      </c>
      <c r="B18" s="391">
        <v>3885</v>
      </c>
      <c r="D18" s="376">
        <v>7616.62</v>
      </c>
      <c r="F18" s="392" t="s">
        <v>43</v>
      </c>
      <c r="G18" s="392" t="s">
        <v>44</v>
      </c>
      <c r="H18" s="392">
        <v>7616.62</v>
      </c>
      <c r="I18" s="376" t="e">
        <f>F18-#REF!</f>
        <v>#REF!</v>
      </c>
      <c r="J18" s="376" t="e">
        <f>H18-#REF!</f>
        <v>#REF!</v>
      </c>
      <c r="L18" s="392" t="s">
        <v>43</v>
      </c>
      <c r="M18" s="392" t="s">
        <v>44</v>
      </c>
      <c r="N18" s="392">
        <v>7749.58</v>
      </c>
      <c r="O18" s="376" t="e">
        <f>L18-#REF!</f>
        <v>#REF!</v>
      </c>
      <c r="P18" s="376" t="e">
        <f>N18-#REF!</f>
        <v>#REF!</v>
      </c>
      <c r="T18" s="403" t="s">
        <v>43</v>
      </c>
      <c r="U18" s="403" t="s">
        <v>44</v>
      </c>
      <c r="V18" s="403">
        <v>8475.47</v>
      </c>
      <c r="W18" s="376" t="e">
        <f>#REF!-V18</f>
        <v>#REF!</v>
      </c>
      <c r="X18" s="376" t="e">
        <f>T18-#REF!</f>
        <v>#REF!</v>
      </c>
    </row>
    <row r="19" s="377" customFormat="1" ht="24" customHeight="1" spans="1:24">
      <c r="A19" s="390" t="s">
        <v>61</v>
      </c>
      <c r="B19" s="391">
        <v>0</v>
      </c>
      <c r="D19" s="377">
        <v>3922.87</v>
      </c>
      <c r="F19" s="393" t="s">
        <v>46</v>
      </c>
      <c r="G19" s="393" t="s">
        <v>47</v>
      </c>
      <c r="H19" s="393">
        <v>3922.87</v>
      </c>
      <c r="I19" s="377" t="e">
        <f>F19-#REF!</f>
        <v>#REF!</v>
      </c>
      <c r="J19" s="377" t="e">
        <f>H19-#REF!</f>
        <v>#REF!</v>
      </c>
      <c r="K19" s="377">
        <v>750</v>
      </c>
      <c r="L19" s="393" t="s">
        <v>46</v>
      </c>
      <c r="M19" s="393" t="s">
        <v>47</v>
      </c>
      <c r="N19" s="393">
        <v>4041.81</v>
      </c>
      <c r="O19" s="377" t="e">
        <f>L19-#REF!</f>
        <v>#REF!</v>
      </c>
      <c r="P19" s="377" t="e">
        <f>N19-#REF!</f>
        <v>#REF!</v>
      </c>
      <c r="T19" s="104" t="s">
        <v>46</v>
      </c>
      <c r="U19" s="104" t="s">
        <v>47</v>
      </c>
      <c r="V19" s="104">
        <v>4680.94</v>
      </c>
      <c r="W19" s="377" t="e">
        <f>#REF!-V19</f>
        <v>#REF!</v>
      </c>
      <c r="X19" s="377" t="e">
        <f>T19-#REF!</f>
        <v>#REF!</v>
      </c>
    </row>
    <row r="20" s="160" customFormat="1" ht="24" customHeight="1" spans="1:24">
      <c r="A20" s="390" t="s">
        <v>62</v>
      </c>
      <c r="B20" s="391">
        <v>328</v>
      </c>
      <c r="C20" s="394"/>
      <c r="D20" s="394">
        <v>135.6</v>
      </c>
      <c r="F20" s="379" t="s">
        <v>49</v>
      </c>
      <c r="G20" s="379" t="s">
        <v>50</v>
      </c>
      <c r="H20" s="380">
        <v>135.6</v>
      </c>
      <c r="I20" s="203" t="e">
        <f>F20-#REF!</f>
        <v>#REF!</v>
      </c>
      <c r="J20" s="253" t="e">
        <f>H20-#REF!</f>
        <v>#REF!</v>
      </c>
      <c r="K20" s="253"/>
      <c r="L20" s="379" t="s">
        <v>49</v>
      </c>
      <c r="M20" s="379" t="s">
        <v>50</v>
      </c>
      <c r="N20" s="380">
        <v>135.6</v>
      </c>
      <c r="O20" s="203" t="e">
        <f>L20-#REF!</f>
        <v>#REF!</v>
      </c>
      <c r="P20" s="253" t="e">
        <f>N20-#REF!</f>
        <v>#REF!</v>
      </c>
      <c r="T20" s="106" t="s">
        <v>49</v>
      </c>
      <c r="U20" s="106" t="s">
        <v>50</v>
      </c>
      <c r="V20" s="107">
        <v>135.6</v>
      </c>
      <c r="W20" s="160" t="e">
        <f>#REF!-V20</f>
        <v>#REF!</v>
      </c>
      <c r="X20" s="160" t="e">
        <f>T20-#REF!</f>
        <v>#REF!</v>
      </c>
    </row>
    <row r="21" s="160" customFormat="1" ht="24" customHeight="1" spans="1:24">
      <c r="A21" s="390" t="s">
        <v>63</v>
      </c>
      <c r="B21" s="391">
        <v>0</v>
      </c>
      <c r="C21" s="253">
        <v>105429</v>
      </c>
      <c r="D21" s="185">
        <v>595734.14</v>
      </c>
      <c r="E21" s="160">
        <f>104401+13602</f>
        <v>118003</v>
      </c>
      <c r="F21" s="379" t="s">
        <v>40</v>
      </c>
      <c r="G21" s="395" t="s">
        <v>41</v>
      </c>
      <c r="H21" s="380">
        <v>596221.15</v>
      </c>
      <c r="I21" s="203" t="e">
        <f>F21-A31</f>
        <v>#VALUE!</v>
      </c>
      <c r="J21" s="253">
        <f>H21-B31</f>
        <v>596221.15</v>
      </c>
      <c r="K21" s="253">
        <v>75943</v>
      </c>
      <c r="L21" s="379" t="s">
        <v>40</v>
      </c>
      <c r="M21" s="395" t="s">
        <v>41</v>
      </c>
      <c r="N21" s="380">
        <v>643048.95</v>
      </c>
      <c r="O21" s="203" t="e">
        <f>L21-A31</f>
        <v>#VALUE!</v>
      </c>
      <c r="P21" s="253">
        <f>N21-B31</f>
        <v>643048.95</v>
      </c>
      <c r="R21" s="160">
        <v>717759</v>
      </c>
      <c r="T21" s="106" t="s">
        <v>40</v>
      </c>
      <c r="U21" s="404" t="s">
        <v>41</v>
      </c>
      <c r="V21" s="107">
        <v>659380.53</v>
      </c>
      <c r="W21" s="160">
        <f>B31-V21</f>
        <v>-659380.53</v>
      </c>
      <c r="X21" s="160" t="e">
        <f>T21-A31</f>
        <v>#VALUE!</v>
      </c>
    </row>
    <row r="22" s="160" customFormat="1" ht="24" customHeight="1" spans="1:24">
      <c r="A22" s="390" t="s">
        <v>64</v>
      </c>
      <c r="B22" s="391">
        <v>0</v>
      </c>
      <c r="C22" s="253"/>
      <c r="D22" s="253">
        <v>7616.62</v>
      </c>
      <c r="F22" s="379" t="s">
        <v>43</v>
      </c>
      <c r="G22" s="379" t="s">
        <v>44</v>
      </c>
      <c r="H22" s="380">
        <v>7616.62</v>
      </c>
      <c r="I22" s="203" t="e">
        <f>F22-A32</f>
        <v>#VALUE!</v>
      </c>
      <c r="J22" s="253">
        <f>H22-B32</f>
        <v>7616.62</v>
      </c>
      <c r="K22" s="253"/>
      <c r="L22" s="379" t="s">
        <v>43</v>
      </c>
      <c r="M22" s="379" t="s">
        <v>44</v>
      </c>
      <c r="N22" s="380">
        <v>7749.58</v>
      </c>
      <c r="O22" s="203" t="e">
        <f>L22-A32</f>
        <v>#VALUE!</v>
      </c>
      <c r="P22" s="253">
        <f>N22-B32</f>
        <v>7749.58</v>
      </c>
      <c r="T22" s="106" t="s">
        <v>43</v>
      </c>
      <c r="U22" s="106" t="s">
        <v>44</v>
      </c>
      <c r="V22" s="107">
        <v>8475.47</v>
      </c>
      <c r="W22" s="160">
        <f>B32-V22</f>
        <v>-8475.47</v>
      </c>
      <c r="X22" s="160" t="e">
        <f>T22-A32</f>
        <v>#VALUE!</v>
      </c>
    </row>
    <row r="23" s="376" customFormat="1" ht="24" customHeight="1" spans="1:24">
      <c r="A23" s="390" t="s">
        <v>65</v>
      </c>
      <c r="B23" s="391">
        <v>834</v>
      </c>
      <c r="D23" s="376">
        <v>7616.62</v>
      </c>
      <c r="F23" s="392" t="s">
        <v>43</v>
      </c>
      <c r="G23" s="392" t="s">
        <v>44</v>
      </c>
      <c r="H23" s="392">
        <v>7616.62</v>
      </c>
      <c r="I23" s="376" t="e">
        <f>F23-#REF!</f>
        <v>#REF!</v>
      </c>
      <c r="J23" s="376" t="e">
        <f>H23-#REF!</f>
        <v>#REF!</v>
      </c>
      <c r="L23" s="392" t="s">
        <v>43</v>
      </c>
      <c r="M23" s="392" t="s">
        <v>44</v>
      </c>
      <c r="N23" s="392">
        <v>7749.58</v>
      </c>
      <c r="O23" s="376" t="e">
        <f>L23-#REF!</f>
        <v>#REF!</v>
      </c>
      <c r="P23" s="376" t="e">
        <f>N23-#REF!</f>
        <v>#REF!</v>
      </c>
      <c r="T23" s="403" t="s">
        <v>43</v>
      </c>
      <c r="U23" s="403" t="s">
        <v>44</v>
      </c>
      <c r="V23" s="403">
        <v>8475.47</v>
      </c>
      <c r="W23" s="376" t="e">
        <f>#REF!-V23</f>
        <v>#REF!</v>
      </c>
      <c r="X23" s="376" t="e">
        <f>T23-#REF!</f>
        <v>#REF!</v>
      </c>
    </row>
    <row r="24" s="377" customFormat="1" ht="24" customHeight="1" spans="1:24">
      <c r="A24" s="390" t="s">
        <v>66</v>
      </c>
      <c r="B24" s="391">
        <v>13207</v>
      </c>
      <c r="D24" s="377">
        <v>3922.87</v>
      </c>
      <c r="F24" s="393" t="s">
        <v>46</v>
      </c>
      <c r="G24" s="393" t="s">
        <v>47</v>
      </c>
      <c r="H24" s="393">
        <v>3922.87</v>
      </c>
      <c r="I24" s="377" t="e">
        <f>F24-#REF!</f>
        <v>#REF!</v>
      </c>
      <c r="J24" s="377" t="e">
        <f>H24-#REF!</f>
        <v>#REF!</v>
      </c>
      <c r="K24" s="377">
        <v>750</v>
      </c>
      <c r="L24" s="393" t="s">
        <v>46</v>
      </c>
      <c r="M24" s="393" t="s">
        <v>47</v>
      </c>
      <c r="N24" s="393">
        <v>4041.81</v>
      </c>
      <c r="O24" s="377" t="e">
        <f>L24-#REF!</f>
        <v>#REF!</v>
      </c>
      <c r="P24" s="377" t="e">
        <f>N24-#REF!</f>
        <v>#REF!</v>
      </c>
      <c r="T24" s="104" t="s">
        <v>46</v>
      </c>
      <c r="U24" s="104" t="s">
        <v>47</v>
      </c>
      <c r="V24" s="104">
        <v>4680.94</v>
      </c>
      <c r="W24" s="377" t="e">
        <f>#REF!-V24</f>
        <v>#REF!</v>
      </c>
      <c r="X24" s="377" t="e">
        <f>T24-#REF!</f>
        <v>#REF!</v>
      </c>
    </row>
    <row r="25" s="377" customFormat="1" ht="24" customHeight="1" spans="1:22">
      <c r="A25" s="390" t="s">
        <v>67</v>
      </c>
      <c r="B25" s="391">
        <v>0</v>
      </c>
      <c r="F25" s="393"/>
      <c r="G25" s="393"/>
      <c r="H25" s="393"/>
      <c r="L25" s="393"/>
      <c r="M25" s="393"/>
      <c r="N25" s="393"/>
      <c r="T25" s="104"/>
      <c r="U25" s="104"/>
      <c r="V25" s="104"/>
    </row>
    <row r="26" s="377" customFormat="1" ht="24" customHeight="1" spans="1:22">
      <c r="A26" s="390" t="s">
        <v>68</v>
      </c>
      <c r="B26" s="391">
        <v>3665</v>
      </c>
      <c r="F26" s="393"/>
      <c r="G26" s="393"/>
      <c r="H26" s="393"/>
      <c r="L26" s="393"/>
      <c r="M26" s="393"/>
      <c r="N26" s="393"/>
      <c r="T26" s="104"/>
      <c r="U26" s="104"/>
      <c r="V26" s="104"/>
    </row>
    <row r="27" s="377" customFormat="1" ht="24" customHeight="1" spans="1:22">
      <c r="A27" s="390" t="s">
        <v>69</v>
      </c>
      <c r="B27" s="391">
        <v>5000</v>
      </c>
      <c r="F27" s="393"/>
      <c r="G27" s="393"/>
      <c r="H27" s="393"/>
      <c r="L27" s="393"/>
      <c r="M27" s="393"/>
      <c r="N27" s="393"/>
      <c r="T27" s="104"/>
      <c r="U27" s="104"/>
      <c r="V27" s="104"/>
    </row>
    <row r="28" s="377" customFormat="1" ht="24" customHeight="1" spans="1:22">
      <c r="A28" s="390" t="s">
        <v>70</v>
      </c>
      <c r="B28" s="391">
        <v>5407</v>
      </c>
      <c r="F28" s="393"/>
      <c r="G28" s="393"/>
      <c r="H28" s="393"/>
      <c r="L28" s="393"/>
      <c r="M28" s="393"/>
      <c r="N28" s="393"/>
      <c r="T28" s="104"/>
      <c r="U28" s="104"/>
      <c r="V28" s="104"/>
    </row>
    <row r="29" s="377" customFormat="1" ht="24" customHeight="1" spans="1:22">
      <c r="A29" s="390" t="s">
        <v>71</v>
      </c>
      <c r="B29" s="391">
        <v>23</v>
      </c>
      <c r="F29" s="393"/>
      <c r="G29" s="393"/>
      <c r="H29" s="393"/>
      <c r="L29" s="393"/>
      <c r="M29" s="393"/>
      <c r="N29" s="393"/>
      <c r="T29" s="104"/>
      <c r="U29" s="104"/>
      <c r="V29" s="104"/>
    </row>
    <row r="30" s="377" customFormat="1" ht="24" customHeight="1" spans="1:22">
      <c r="A30" s="390" t="s">
        <v>72</v>
      </c>
      <c r="B30" s="391">
        <v>26160</v>
      </c>
      <c r="F30" s="393"/>
      <c r="G30" s="393"/>
      <c r="H30" s="393"/>
      <c r="L30" s="393"/>
      <c r="M30" s="393"/>
      <c r="N30" s="393"/>
      <c r="T30" s="104"/>
      <c r="U30" s="104"/>
      <c r="V30" s="104"/>
    </row>
    <row r="31" ht="24" customHeight="1" spans="1:16">
      <c r="A31" s="386" t="s">
        <v>73</v>
      </c>
      <c r="B31" s="387">
        <v>0</v>
      </c>
      <c r="P31" s="253"/>
    </row>
    <row r="32" ht="24" customHeight="1" spans="1:16">
      <c r="A32" s="396" t="s">
        <v>74</v>
      </c>
      <c r="B32" s="397"/>
      <c r="P32" s="253"/>
    </row>
    <row r="33" ht="24" customHeight="1" spans="1:16">
      <c r="A33" s="396" t="s">
        <v>75</v>
      </c>
      <c r="B33" s="397"/>
      <c r="P33" s="253"/>
    </row>
    <row r="34" ht="24" customHeight="1" spans="1:16">
      <c r="A34" s="398" t="s">
        <v>76</v>
      </c>
      <c r="B34" s="397"/>
      <c r="P34" s="253"/>
    </row>
    <row r="35" ht="24" customHeight="1" spans="1:16">
      <c r="A35" s="398" t="s">
        <v>77</v>
      </c>
      <c r="B35" s="397"/>
      <c r="P35" s="253"/>
    </row>
    <row r="36" ht="24" customHeight="1" spans="1:2">
      <c r="A36" s="396" t="s">
        <v>78</v>
      </c>
      <c r="B36" s="397"/>
    </row>
    <row r="37" ht="24" customHeight="1" spans="1:2">
      <c r="A37" s="399" t="s">
        <v>79</v>
      </c>
      <c r="B37" s="387">
        <f>B5+B31</f>
        <v>507969</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B10" sqref="B10:B11"/>
    </sheetView>
  </sheetViews>
  <sheetFormatPr defaultColWidth="9" defaultRowHeight="28.5" customHeight="1" outlineLevelCol="4"/>
  <cols>
    <col min="1" max="1" width="42.375" style="36" customWidth="1"/>
    <col min="2" max="3" width="17.375" style="36" customWidth="1"/>
    <col min="4" max="4" width="14.875" style="36" customWidth="1"/>
    <col min="5" max="16384" width="9" style="36"/>
  </cols>
  <sheetData>
    <row r="1" customHeight="1" spans="1:3">
      <c r="A1" s="37" t="s">
        <v>1364</v>
      </c>
      <c r="B1" s="38"/>
      <c r="C1" s="38"/>
    </row>
    <row r="2" customHeight="1" spans="1:5">
      <c r="A2" s="39" t="s">
        <v>1365</v>
      </c>
      <c r="B2" s="39"/>
      <c r="C2" s="39"/>
      <c r="E2" s="40"/>
    </row>
    <row r="3" customHeight="1" spans="1:3">
      <c r="A3" s="41"/>
      <c r="B3" s="41"/>
      <c r="C3" s="42" t="s">
        <v>2</v>
      </c>
    </row>
    <row r="4" customHeight="1" spans="1:3">
      <c r="A4" s="43" t="s">
        <v>35</v>
      </c>
      <c r="B4" s="43" t="s">
        <v>4</v>
      </c>
      <c r="C4" s="44" t="s">
        <v>1356</v>
      </c>
    </row>
    <row r="5" customHeight="1" spans="1:4">
      <c r="A5" s="45" t="s">
        <v>1366</v>
      </c>
      <c r="B5" s="46"/>
      <c r="C5" s="15">
        <v>434640.04</v>
      </c>
      <c r="D5" s="47"/>
    </row>
    <row r="6" customHeight="1" spans="1:4">
      <c r="A6" s="48" t="s">
        <v>1367</v>
      </c>
      <c r="B6" s="49"/>
      <c r="C6" s="15">
        <v>535502</v>
      </c>
      <c r="D6" s="47"/>
    </row>
    <row r="7" customHeight="1" spans="1:4">
      <c r="A7" s="50" t="s">
        <v>1368</v>
      </c>
      <c r="B7" s="51"/>
      <c r="C7" s="15">
        <v>88200</v>
      </c>
      <c r="D7" s="47"/>
    </row>
    <row r="8" customHeight="1" spans="1:4">
      <c r="A8" s="50" t="s">
        <v>1369</v>
      </c>
      <c r="B8" s="51"/>
      <c r="C8" s="15">
        <v>3038</v>
      </c>
      <c r="D8" s="47"/>
    </row>
    <row r="9" customHeight="1" spans="1:4">
      <c r="A9" s="50" t="s">
        <v>1370</v>
      </c>
      <c r="B9" s="51"/>
      <c r="C9" s="15">
        <f>C5+C7-C8</f>
        <v>519802.04</v>
      </c>
      <c r="D9" s="47"/>
    </row>
    <row r="10" customHeight="1" spans="1:4">
      <c r="A10" s="50" t="s">
        <v>1371</v>
      </c>
      <c r="B10" s="52">
        <v>99500</v>
      </c>
      <c r="C10" s="51"/>
      <c r="D10" s="47"/>
    </row>
    <row r="11" customHeight="1" spans="1:4">
      <c r="A11" s="50" t="s">
        <v>1372</v>
      </c>
      <c r="B11" s="52">
        <f>C6+B10</f>
        <v>635002</v>
      </c>
      <c r="C11" s="51"/>
      <c r="D11" s="47"/>
    </row>
  </sheetData>
  <mergeCells count="1">
    <mergeCell ref="A2:C2"/>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F6" sqref="F6"/>
    </sheetView>
  </sheetViews>
  <sheetFormatPr defaultColWidth="9" defaultRowHeight="28" customHeight="1" outlineLevelRow="7" outlineLevelCol="6"/>
  <cols>
    <col min="1" max="7" width="13.375" style="1" customWidth="1"/>
    <col min="8" max="16384" width="9" style="1"/>
  </cols>
  <sheetData>
    <row r="1" s="1" customFormat="1" customHeight="1" spans="1:3">
      <c r="A1" s="18" t="s">
        <v>1373</v>
      </c>
      <c r="B1" s="19"/>
      <c r="C1" s="19"/>
    </row>
    <row r="2" s="1" customFormat="1" customHeight="1" spans="1:7">
      <c r="A2" s="20" t="s">
        <v>1374</v>
      </c>
      <c r="B2" s="20"/>
      <c r="C2" s="20"/>
      <c r="D2" s="20"/>
      <c r="E2" s="20"/>
      <c r="F2" s="20"/>
      <c r="G2" s="20"/>
    </row>
    <row r="3" s="1" customFormat="1" customHeight="1" spans="1:7">
      <c r="A3" s="30"/>
      <c r="B3" s="30"/>
      <c r="G3" s="31" t="s">
        <v>2</v>
      </c>
    </row>
    <row r="4" s="1" customFormat="1" customHeight="1" spans="1:7">
      <c r="A4" s="32" t="s">
        <v>1375</v>
      </c>
      <c r="B4" s="23" t="s">
        <v>1376</v>
      </c>
      <c r="C4" s="23"/>
      <c r="D4" s="23"/>
      <c r="E4" s="23" t="s">
        <v>1377</v>
      </c>
      <c r="F4" s="23"/>
      <c r="G4" s="23"/>
    </row>
    <row r="5" s="1" customFormat="1" customHeight="1" spans="1:7">
      <c r="A5" s="33"/>
      <c r="B5" s="23" t="s">
        <v>1378</v>
      </c>
      <c r="C5" s="23" t="s">
        <v>1379</v>
      </c>
      <c r="D5" s="23" t="s">
        <v>1380</v>
      </c>
      <c r="E5" s="23" t="s">
        <v>1378</v>
      </c>
      <c r="F5" s="23" t="s">
        <v>1379</v>
      </c>
      <c r="G5" s="23" t="s">
        <v>1380</v>
      </c>
    </row>
    <row r="6" s="1" customFormat="1" customHeight="1" spans="1:7">
      <c r="A6" s="24" t="s">
        <v>1381</v>
      </c>
      <c r="B6" s="24">
        <f>C6+D6</f>
        <v>752533</v>
      </c>
      <c r="C6" s="15">
        <v>217031</v>
      </c>
      <c r="D6" s="15">
        <v>535502</v>
      </c>
      <c r="E6" s="24">
        <f>F6+G6</f>
        <v>668768.89</v>
      </c>
      <c r="F6" s="24">
        <v>148966.85</v>
      </c>
      <c r="G6" s="15">
        <v>519802.04</v>
      </c>
    </row>
    <row r="7" s="1" customFormat="1" customHeight="1" spans="1:7">
      <c r="A7" s="34" t="s">
        <v>1382</v>
      </c>
      <c r="B7" s="34"/>
      <c r="C7" s="34"/>
      <c r="D7" s="34"/>
      <c r="E7" s="34"/>
      <c r="F7" s="34"/>
      <c r="G7" s="34"/>
    </row>
    <row r="8" s="1" customFormat="1" customHeight="1" spans="1:7">
      <c r="A8" s="35" t="s">
        <v>1383</v>
      </c>
      <c r="B8" s="35"/>
      <c r="C8" s="35"/>
      <c r="D8" s="35"/>
      <c r="E8" s="35"/>
      <c r="F8" s="35"/>
      <c r="G8" s="35"/>
    </row>
  </sheetData>
  <mergeCells count="6">
    <mergeCell ref="A2:G2"/>
    <mergeCell ref="B4:D4"/>
    <mergeCell ref="E4:G4"/>
    <mergeCell ref="A7:G7"/>
    <mergeCell ref="A8:G8"/>
    <mergeCell ref="A4:A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zoomScale="90" zoomScaleNormal="90" topLeftCell="A7" workbookViewId="0">
      <selection activeCell="B22" sqref="B22"/>
    </sheetView>
  </sheetViews>
  <sheetFormatPr defaultColWidth="9" defaultRowHeight="22" customHeight="1" outlineLevelCol="2"/>
  <cols>
    <col min="1" max="1" width="42" style="1" customWidth="1"/>
    <col min="2" max="3" width="18.125" style="1" customWidth="1"/>
    <col min="4" max="16384" width="9" style="1"/>
  </cols>
  <sheetData>
    <row r="1" s="1" customFormat="1" customHeight="1" spans="1:2">
      <c r="A1" s="18" t="s">
        <v>1384</v>
      </c>
      <c r="B1" s="19"/>
    </row>
    <row r="2" s="1" customFormat="1" ht="29" customHeight="1" spans="1:3">
      <c r="A2" s="20" t="s">
        <v>1385</v>
      </c>
      <c r="B2" s="20"/>
      <c r="C2" s="20"/>
    </row>
    <row r="3" s="1" customFormat="1" customHeight="1" spans="1:3">
      <c r="A3" s="21"/>
      <c r="B3" s="21"/>
      <c r="C3" s="22" t="s">
        <v>2</v>
      </c>
    </row>
    <row r="4" s="1" customFormat="1" customHeight="1" spans="1:3">
      <c r="A4" s="23" t="s">
        <v>1386</v>
      </c>
      <c r="B4" s="23" t="s">
        <v>1381</v>
      </c>
      <c r="C4" s="23" t="s">
        <v>1387</v>
      </c>
    </row>
    <row r="5" s="1" customFormat="1" customHeight="1" spans="1:3">
      <c r="A5" s="24" t="s">
        <v>1388</v>
      </c>
      <c r="B5" s="24">
        <f>SUM(B6,B8)</f>
        <v>93600</v>
      </c>
      <c r="C5" s="24"/>
    </row>
    <row r="6" s="1" customFormat="1" customHeight="1" spans="1:3">
      <c r="A6" s="24" t="s">
        <v>1389</v>
      </c>
      <c r="B6" s="24">
        <v>5400</v>
      </c>
      <c r="C6" s="24"/>
    </row>
    <row r="7" s="1" customFormat="1" customHeight="1" spans="1:3">
      <c r="A7" s="24" t="s">
        <v>1390</v>
      </c>
      <c r="B7" s="24">
        <v>4400</v>
      </c>
      <c r="C7" s="24"/>
    </row>
    <row r="8" s="1" customFormat="1" customHeight="1" spans="1:3">
      <c r="A8" s="24" t="s">
        <v>1391</v>
      </c>
      <c r="B8" s="24">
        <v>88200</v>
      </c>
      <c r="C8" s="24"/>
    </row>
    <row r="9" s="1" customFormat="1" customHeight="1" spans="1:3">
      <c r="A9" s="24" t="s">
        <v>1390</v>
      </c>
      <c r="B9" s="24">
        <v>2700</v>
      </c>
      <c r="C9" s="24"/>
    </row>
    <row r="10" s="1" customFormat="1" customHeight="1" spans="1:3">
      <c r="A10" s="24" t="s">
        <v>1392</v>
      </c>
      <c r="B10" s="24">
        <f>SUM(B11:B12)</f>
        <v>7912</v>
      </c>
      <c r="C10" s="24"/>
    </row>
    <row r="11" s="1" customFormat="1" customHeight="1" spans="1:3">
      <c r="A11" s="24" t="s">
        <v>1389</v>
      </c>
      <c r="B11" s="24">
        <v>4909</v>
      </c>
      <c r="C11" s="24"/>
    </row>
    <row r="12" s="1" customFormat="1" customHeight="1" spans="1:3">
      <c r="A12" s="24" t="s">
        <v>1391</v>
      </c>
      <c r="B12" s="24">
        <v>3003</v>
      </c>
      <c r="C12" s="24"/>
    </row>
    <row r="13" s="1" customFormat="1" customHeight="1" spans="1:3">
      <c r="A13" s="24" t="s">
        <v>1393</v>
      </c>
      <c r="B13" s="24">
        <f>SUM(B14:B15)</f>
        <v>20941.13</v>
      </c>
      <c r="C13" s="24"/>
    </row>
    <row r="14" s="1" customFormat="1" customHeight="1" spans="1:3">
      <c r="A14" s="24" t="s">
        <v>1389</v>
      </c>
      <c r="B14" s="25">
        <v>5043.96</v>
      </c>
      <c r="C14" s="25"/>
    </row>
    <row r="15" s="1" customFormat="1" customHeight="1" spans="1:3">
      <c r="A15" s="24" t="s">
        <v>1391</v>
      </c>
      <c r="B15" s="25">
        <v>15897.17</v>
      </c>
      <c r="C15" s="24"/>
    </row>
    <row r="16" s="1" customFormat="1" customHeight="1" spans="1:3">
      <c r="A16" s="24" t="s">
        <v>1394</v>
      </c>
      <c r="B16" s="24">
        <f>SUM(B17,B20)</f>
        <v>9696</v>
      </c>
      <c r="C16" s="24"/>
    </row>
    <row r="17" s="1" customFormat="1" customHeight="1" spans="1:3">
      <c r="A17" s="24" t="s">
        <v>1389</v>
      </c>
      <c r="B17" s="24">
        <v>8310</v>
      </c>
      <c r="C17" s="24"/>
    </row>
    <row r="18" s="1" customFormat="1" customHeight="1" spans="1:3">
      <c r="A18" s="24" t="s">
        <v>1395</v>
      </c>
      <c r="B18" s="24">
        <v>7400</v>
      </c>
      <c r="C18" s="24"/>
    </row>
    <row r="19" s="1" customFormat="1" customHeight="1" spans="1:3">
      <c r="A19" s="24" t="s">
        <v>1396</v>
      </c>
      <c r="B19" s="24">
        <v>910</v>
      </c>
      <c r="C19" s="24"/>
    </row>
    <row r="20" s="1" customFormat="1" customHeight="1" spans="1:3">
      <c r="A20" s="24" t="s">
        <v>1391</v>
      </c>
      <c r="B20" s="24">
        <v>1386</v>
      </c>
      <c r="C20" s="24"/>
    </row>
    <row r="21" s="1" customFormat="1" customHeight="1" spans="1:3">
      <c r="A21" s="24" t="s">
        <v>1395</v>
      </c>
      <c r="B21" s="24"/>
      <c r="C21" s="24"/>
    </row>
    <row r="22" s="1" customFormat="1" customHeight="1" spans="1:3">
      <c r="A22" s="24" t="s">
        <v>1397</v>
      </c>
      <c r="B22" s="24">
        <v>1386</v>
      </c>
      <c r="C22" s="24"/>
    </row>
    <row r="23" s="1" customFormat="1" customHeight="1" spans="1:3">
      <c r="A23" s="24" t="s">
        <v>1398</v>
      </c>
      <c r="B23" s="24">
        <f>SUM(B24:B25)</f>
        <v>27272</v>
      </c>
      <c r="C23" s="24"/>
    </row>
    <row r="24" s="1" customFormat="1" customHeight="1" spans="1:3">
      <c r="A24" s="24" t="s">
        <v>1389</v>
      </c>
      <c r="B24" s="26">
        <v>5407</v>
      </c>
      <c r="C24" s="27"/>
    </row>
    <row r="25" s="1" customFormat="1" customHeight="1" spans="1:3">
      <c r="A25" s="24" t="s">
        <v>1391</v>
      </c>
      <c r="B25" s="26">
        <v>21865</v>
      </c>
      <c r="C25" s="24"/>
    </row>
    <row r="26" s="1" customFormat="1" customHeight="1" spans="1:3">
      <c r="A26" s="28" t="s">
        <v>1399</v>
      </c>
      <c r="B26" s="28"/>
      <c r="C26" s="28"/>
    </row>
    <row r="27" s="1" customFormat="1" customHeight="1" spans="1:3">
      <c r="A27" s="29" t="s">
        <v>1400</v>
      </c>
      <c r="B27" s="29"/>
      <c r="C27" s="29"/>
    </row>
  </sheetData>
  <mergeCells count="3">
    <mergeCell ref="A2:C2"/>
    <mergeCell ref="A26:C26"/>
    <mergeCell ref="A27:C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11" sqref="A11:D11"/>
    </sheetView>
  </sheetViews>
  <sheetFormatPr defaultColWidth="9" defaultRowHeight="13.5" outlineLevelCol="3"/>
  <cols>
    <col min="1" max="1" width="42" style="1" customWidth="1"/>
    <col min="2" max="4" width="12.375" style="1" customWidth="1"/>
    <col min="5" max="16384" width="9" style="1"/>
  </cols>
  <sheetData>
    <row r="1" s="1" customFormat="1" ht="27" customHeight="1" spans="1:4">
      <c r="A1" s="8" t="s">
        <v>1401</v>
      </c>
      <c r="B1" s="2"/>
      <c r="C1" s="2"/>
      <c r="D1" s="2"/>
    </row>
    <row r="2" s="1" customFormat="1" ht="27" customHeight="1" spans="1:4">
      <c r="A2" s="9" t="s">
        <v>1402</v>
      </c>
      <c r="B2" s="9"/>
      <c r="C2" s="9"/>
      <c r="D2" s="9"/>
    </row>
    <row r="3" s="1" customFormat="1" ht="27" customHeight="1" spans="1:4">
      <c r="A3" s="10" t="s">
        <v>2</v>
      </c>
      <c r="B3" s="10"/>
      <c r="C3" s="10"/>
      <c r="D3" s="10"/>
    </row>
    <row r="4" s="1" customFormat="1" ht="27" customHeight="1" spans="1:4">
      <c r="A4" s="11" t="s">
        <v>35</v>
      </c>
      <c r="B4" s="11" t="s">
        <v>1403</v>
      </c>
      <c r="C4" s="11" t="s">
        <v>1404</v>
      </c>
      <c r="D4" s="11" t="s">
        <v>1405</v>
      </c>
    </row>
    <row r="5" s="1" customFormat="1" ht="27" customHeight="1" spans="1:4">
      <c r="A5" s="12" t="s">
        <v>1406</v>
      </c>
      <c r="B5" s="13">
        <f t="shared" ref="B5:B10" si="0">SUM(C5:D5)</f>
        <v>752533</v>
      </c>
      <c r="C5" s="13">
        <f>C6+C7</f>
        <v>752533</v>
      </c>
      <c r="D5" s="13">
        <f>D6+D7</f>
        <v>0</v>
      </c>
    </row>
    <row r="6" s="1" customFormat="1" ht="27" customHeight="1" spans="1:4">
      <c r="A6" s="14" t="s">
        <v>1407</v>
      </c>
      <c r="B6" s="13">
        <f t="shared" si="0"/>
        <v>217031</v>
      </c>
      <c r="C6" s="15">
        <v>217031</v>
      </c>
      <c r="D6" s="13"/>
    </row>
    <row r="7" s="1" customFormat="1" ht="27" customHeight="1" spans="1:4">
      <c r="A7" s="16" t="s">
        <v>1408</v>
      </c>
      <c r="B7" s="13">
        <f t="shared" si="0"/>
        <v>535502</v>
      </c>
      <c r="C7" s="15">
        <v>535502</v>
      </c>
      <c r="D7" s="13"/>
    </row>
    <row r="8" s="1" customFormat="1" ht="27" customHeight="1" spans="1:4">
      <c r="A8" s="12" t="s">
        <v>1409</v>
      </c>
      <c r="B8" s="13">
        <f t="shared" si="0"/>
        <v>28300</v>
      </c>
      <c r="C8" s="13">
        <f>C9+C10</f>
        <v>28300</v>
      </c>
      <c r="D8" s="13">
        <f>D9+D10</f>
        <v>0</v>
      </c>
    </row>
    <row r="9" s="1" customFormat="1" ht="27" customHeight="1" spans="1:4">
      <c r="A9" s="14" t="s">
        <v>1407</v>
      </c>
      <c r="B9" s="13">
        <f t="shared" si="0"/>
        <v>0</v>
      </c>
      <c r="C9" s="13"/>
      <c r="D9" s="13"/>
    </row>
    <row r="10" s="1" customFormat="1" ht="27" customHeight="1" spans="1:4">
      <c r="A10" s="16" t="s">
        <v>1408</v>
      </c>
      <c r="B10" s="13">
        <f t="shared" si="0"/>
        <v>28300</v>
      </c>
      <c r="C10" s="13">
        <v>28300</v>
      </c>
      <c r="D10" s="13"/>
    </row>
    <row r="11" s="1" customFormat="1" ht="27" customHeight="1" spans="1:4">
      <c r="A11" s="17" t="s">
        <v>1410</v>
      </c>
      <c r="B11" s="17"/>
      <c r="C11" s="17"/>
      <c r="D11" s="17"/>
    </row>
  </sheetData>
  <mergeCells count="3">
    <mergeCell ref="A2:D2"/>
    <mergeCell ref="A3:D3"/>
    <mergeCell ref="A11:D1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B10" sqref="B10"/>
    </sheetView>
  </sheetViews>
  <sheetFormatPr defaultColWidth="9" defaultRowHeight="24" customHeight="1" outlineLevelCol="4"/>
  <cols>
    <col min="1" max="1" width="6.375" style="1" customWidth="1"/>
    <col min="2" max="2" width="24.875" style="1" customWidth="1"/>
    <col min="3" max="3" width="24.75" style="1" customWidth="1"/>
    <col min="4" max="4" width="15.375" style="1" customWidth="1"/>
    <col min="5" max="5" width="16.75" style="1" customWidth="1"/>
    <col min="6" max="16384" width="9" style="1"/>
  </cols>
  <sheetData>
    <row r="1" s="1" customFormat="1" customHeight="1" spans="1:1">
      <c r="A1" s="1" t="s">
        <v>1411</v>
      </c>
    </row>
    <row r="2" s="1" customFormat="1" customHeight="1" spans="1:5">
      <c r="A2" s="4" t="s">
        <v>1412</v>
      </c>
      <c r="B2" s="4"/>
      <c r="C2" s="4"/>
      <c r="D2" s="4"/>
      <c r="E2" s="4"/>
    </row>
    <row r="3" s="1" customFormat="1" customHeight="1" spans="5:5">
      <c r="E3" s="5" t="s">
        <v>2</v>
      </c>
    </row>
    <row r="4" s="2" customFormat="1" customHeight="1" spans="1:5">
      <c r="A4" s="6" t="s">
        <v>1413</v>
      </c>
      <c r="B4" s="6" t="s">
        <v>1095</v>
      </c>
      <c r="C4" s="6" t="s">
        <v>1414</v>
      </c>
      <c r="D4" s="6" t="s">
        <v>1415</v>
      </c>
      <c r="E4" s="6" t="s">
        <v>1416</v>
      </c>
    </row>
    <row r="5" s="2" customFormat="1" customHeight="1" spans="1:5">
      <c r="A5" s="6"/>
      <c r="B5" s="6"/>
      <c r="C5" s="6"/>
      <c r="D5" s="6"/>
      <c r="E5" s="6"/>
    </row>
    <row r="6" s="2" customFormat="1" customHeight="1" spans="1:5">
      <c r="A6" s="6"/>
      <c r="B6" s="6"/>
      <c r="C6" s="6"/>
      <c r="D6" s="6"/>
      <c r="E6" s="6"/>
    </row>
    <row r="7" s="2" customFormat="1" customHeight="1" spans="1:5">
      <c r="A7" s="6"/>
      <c r="B7" s="6"/>
      <c r="C7" s="6"/>
      <c r="D7" s="6"/>
      <c r="E7" s="6"/>
    </row>
    <row r="8" s="2" customFormat="1" customHeight="1" spans="1:5">
      <c r="A8" s="6"/>
      <c r="B8" s="6"/>
      <c r="C8" s="6"/>
      <c r="D8" s="6"/>
      <c r="E8" s="6"/>
    </row>
    <row r="9" s="2" customFormat="1" customHeight="1" spans="1:5">
      <c r="A9" s="6"/>
      <c r="B9" s="6"/>
      <c r="C9" s="6"/>
      <c r="D9" s="6"/>
      <c r="E9" s="6"/>
    </row>
    <row r="10" s="2" customFormat="1" customHeight="1" spans="1:5">
      <c r="A10" s="6"/>
      <c r="B10" s="6"/>
      <c r="C10" s="6"/>
      <c r="D10" s="6"/>
      <c r="E10" s="6"/>
    </row>
    <row r="11" s="2" customFormat="1" customHeight="1" spans="1:5">
      <c r="A11" s="6"/>
      <c r="B11" s="6"/>
      <c r="C11" s="6"/>
      <c r="D11" s="6"/>
      <c r="E11" s="6"/>
    </row>
    <row r="12" s="2" customFormat="1" customHeight="1" spans="1:5">
      <c r="A12" s="6"/>
      <c r="B12" s="6"/>
      <c r="C12" s="6"/>
      <c r="D12" s="6"/>
      <c r="E12" s="6"/>
    </row>
    <row r="13" s="2" customFormat="1" customHeight="1" spans="1:5">
      <c r="A13" s="6"/>
      <c r="B13" s="6"/>
      <c r="C13" s="6"/>
      <c r="D13" s="6"/>
      <c r="E13" s="6"/>
    </row>
    <row r="14" s="2" customFormat="1" customHeight="1" spans="1:5">
      <c r="A14" s="6"/>
      <c r="B14" s="6"/>
      <c r="C14" s="6"/>
      <c r="D14" s="6"/>
      <c r="E14" s="6"/>
    </row>
    <row r="15" s="3" customFormat="1" customHeight="1" spans="1:1">
      <c r="A15" s="3" t="s">
        <v>1417</v>
      </c>
    </row>
  </sheetData>
  <mergeCells count="2">
    <mergeCell ref="A2:E2"/>
    <mergeCell ref="A15:E1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F18" sqref="F18"/>
    </sheetView>
  </sheetViews>
  <sheetFormatPr defaultColWidth="9" defaultRowHeight="24" customHeight="1" outlineLevelCol="1"/>
  <cols>
    <col min="1" max="1" width="29.875" style="1" customWidth="1"/>
    <col min="2" max="2" width="26.875" style="1" customWidth="1"/>
    <col min="3" max="16384" width="9" style="1"/>
  </cols>
  <sheetData>
    <row r="1" s="1" customFormat="1" customHeight="1" spans="1:1">
      <c r="A1" s="1" t="s">
        <v>1418</v>
      </c>
    </row>
    <row r="2" s="1" customFormat="1" customHeight="1" spans="1:2">
      <c r="A2" s="4" t="s">
        <v>1419</v>
      </c>
      <c r="B2" s="4"/>
    </row>
    <row r="3" s="1" customFormat="1" customHeight="1" spans="2:2">
      <c r="B3" s="5" t="s">
        <v>2</v>
      </c>
    </row>
    <row r="4" s="2" customFormat="1" customHeight="1" spans="1:2">
      <c r="A4" s="6" t="s">
        <v>1420</v>
      </c>
      <c r="B4" s="6" t="s">
        <v>1421</v>
      </c>
    </row>
    <row r="5" s="2" customFormat="1" customHeight="1" spans="1:2">
      <c r="A5" s="6" t="s">
        <v>1422</v>
      </c>
      <c r="B5" s="6"/>
    </row>
    <row r="6" s="2" customFormat="1" customHeight="1" spans="1:2">
      <c r="A6" s="6" t="s">
        <v>1423</v>
      </c>
      <c r="B6" s="6"/>
    </row>
    <row r="7" s="2" customFormat="1" customHeight="1" spans="1:2">
      <c r="A7" s="7" t="s">
        <v>1424</v>
      </c>
      <c r="B7" s="6"/>
    </row>
    <row r="8" s="2" customFormat="1" customHeight="1" spans="1:2">
      <c r="A8" s="7" t="s">
        <v>1425</v>
      </c>
      <c r="B8" s="6"/>
    </row>
    <row r="9" s="2" customFormat="1" customHeight="1" spans="1:2">
      <c r="A9" s="7" t="s">
        <v>1426</v>
      </c>
      <c r="B9" s="6"/>
    </row>
    <row r="10" s="2" customFormat="1" customHeight="1" spans="1:2">
      <c r="A10" s="7" t="s">
        <v>1427</v>
      </c>
      <c r="B10" s="6"/>
    </row>
    <row r="11" s="2" customFormat="1" customHeight="1" spans="1:2">
      <c r="A11" s="7" t="s">
        <v>1428</v>
      </c>
      <c r="B11" s="6"/>
    </row>
    <row r="12" s="2" customFormat="1" customHeight="1" spans="1:2">
      <c r="A12" s="7" t="s">
        <v>1429</v>
      </c>
      <c r="B12" s="6"/>
    </row>
    <row r="13" s="2" customFormat="1" customHeight="1" spans="1:2">
      <c r="A13" s="7" t="s">
        <v>1430</v>
      </c>
      <c r="B13" s="6"/>
    </row>
    <row r="14" s="2" customFormat="1" customHeight="1" spans="1:2">
      <c r="A14" s="7" t="s">
        <v>1431</v>
      </c>
      <c r="B14" s="6"/>
    </row>
    <row r="15" s="2" customFormat="1" customHeight="1" spans="1:2">
      <c r="A15" s="7" t="s">
        <v>1432</v>
      </c>
      <c r="B15" s="6"/>
    </row>
    <row r="16" s="2" customFormat="1" customHeight="1" spans="1:2">
      <c r="A16" s="7" t="s">
        <v>1433</v>
      </c>
      <c r="B16" s="6"/>
    </row>
    <row r="17" s="2" customFormat="1" customHeight="1" spans="1:2">
      <c r="A17" s="7" t="s">
        <v>1422</v>
      </c>
      <c r="B17" s="6"/>
    </row>
    <row r="18" s="3" customFormat="1" customHeight="1" spans="1:1">
      <c r="A18" s="3" t="s">
        <v>1434</v>
      </c>
    </row>
  </sheetData>
  <mergeCells count="1">
    <mergeCell ref="A2:B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50"/>
  <sheetViews>
    <sheetView showZeros="0" topLeftCell="A1233" workbookViewId="0">
      <selection activeCell="C1236" sqref="C1236"/>
    </sheetView>
  </sheetViews>
  <sheetFormatPr defaultColWidth="7" defaultRowHeight="24" customHeight="1" outlineLevelCol="3"/>
  <cols>
    <col min="1" max="1" width="11.625" style="347" customWidth="1"/>
    <col min="2" max="2" width="42.875" style="347" customWidth="1"/>
    <col min="3" max="3" width="19" style="348" customWidth="1"/>
    <col min="4" max="16384" width="7" style="347"/>
  </cols>
  <sheetData>
    <row r="1" customHeight="1" spans="1:1">
      <c r="A1" s="349" t="s">
        <v>80</v>
      </c>
    </row>
    <row r="2" ht="32" customHeight="1" spans="1:4">
      <c r="A2" s="350" t="s">
        <v>81</v>
      </c>
      <c r="B2" s="350"/>
      <c r="C2" s="350"/>
      <c r="D2" s="351"/>
    </row>
    <row r="3" s="345" customFormat="1" customHeight="1" spans="3:3">
      <c r="C3" s="352" t="s">
        <v>2</v>
      </c>
    </row>
    <row r="4" s="346" customFormat="1" customHeight="1" spans="1:3">
      <c r="A4" s="353" t="s">
        <v>82</v>
      </c>
      <c r="B4" s="353" t="s">
        <v>83</v>
      </c>
      <c r="C4" s="354" t="s">
        <v>4</v>
      </c>
    </row>
    <row r="5" s="345" customFormat="1" customHeight="1" spans="1:3">
      <c r="A5" s="355">
        <v>201</v>
      </c>
      <c r="B5" s="356" t="s">
        <v>84</v>
      </c>
      <c r="C5" s="357">
        <f>C6+C18+C27+C38+C49+C60+C71+C79+C88+C101+C110+C121+C133+C140+C148+C154+C161+C168+C175+C182+C189+C197+C203+C209+C216+C231</f>
        <v>177383</v>
      </c>
    </row>
    <row r="6" s="345" customFormat="1" customHeight="1" spans="1:3">
      <c r="A6" s="355">
        <v>20101</v>
      </c>
      <c r="B6" s="358" t="s">
        <v>85</v>
      </c>
      <c r="C6" s="359">
        <f>SUM(C7:C16)</f>
        <v>427</v>
      </c>
    </row>
    <row r="7" s="345" customFormat="1" customHeight="1" spans="1:3">
      <c r="A7" s="355">
        <v>2010101</v>
      </c>
      <c r="B7" s="358" t="s">
        <v>86</v>
      </c>
      <c r="C7" s="360">
        <v>280</v>
      </c>
    </row>
    <row r="8" s="345" customFormat="1" customHeight="1" spans="1:3">
      <c r="A8" s="355">
        <v>2010102</v>
      </c>
      <c r="B8" s="358" t="s">
        <v>87</v>
      </c>
      <c r="C8" s="360">
        <v>5</v>
      </c>
    </row>
    <row r="9" s="345" customFormat="1" customHeight="1" spans="1:3">
      <c r="A9" s="355">
        <v>2010103</v>
      </c>
      <c r="B9" s="361" t="s">
        <v>88</v>
      </c>
      <c r="C9" s="360">
        <v>0</v>
      </c>
    </row>
    <row r="10" s="345" customFormat="1" customHeight="1" spans="1:3">
      <c r="A10" s="355">
        <v>2010104</v>
      </c>
      <c r="B10" s="361" t="s">
        <v>89</v>
      </c>
      <c r="C10" s="360">
        <v>5</v>
      </c>
    </row>
    <row r="11" s="345" customFormat="1" customHeight="1" spans="1:3">
      <c r="A11" s="355">
        <v>2010105</v>
      </c>
      <c r="B11" s="361" t="s">
        <v>90</v>
      </c>
      <c r="C11" s="360">
        <v>0</v>
      </c>
    </row>
    <row r="12" s="345" customFormat="1" customHeight="1" spans="1:3">
      <c r="A12" s="355">
        <v>2010106</v>
      </c>
      <c r="B12" s="356" t="s">
        <v>91</v>
      </c>
      <c r="C12" s="360">
        <v>15</v>
      </c>
    </row>
    <row r="13" s="345" customFormat="1" customHeight="1" spans="1:3">
      <c r="A13" s="355">
        <v>2010107</v>
      </c>
      <c r="B13" s="356" t="s">
        <v>92</v>
      </c>
      <c r="C13" s="360">
        <v>5</v>
      </c>
    </row>
    <row r="14" s="345" customFormat="1" customHeight="1" spans="1:3">
      <c r="A14" s="355">
        <v>2010108</v>
      </c>
      <c r="B14" s="356" t="s">
        <v>93</v>
      </c>
      <c r="C14" s="360">
        <v>117</v>
      </c>
    </row>
    <row r="15" s="345" customFormat="1" customHeight="1" spans="1:3">
      <c r="A15" s="355">
        <v>2010109</v>
      </c>
      <c r="B15" s="356" t="s">
        <v>94</v>
      </c>
      <c r="C15" s="360">
        <v>0</v>
      </c>
    </row>
    <row r="16" s="345" customFormat="1" customHeight="1" spans="1:3">
      <c r="A16" s="355">
        <v>2010150</v>
      </c>
      <c r="B16" s="356" t="s">
        <v>95</v>
      </c>
      <c r="C16" s="360">
        <v>0</v>
      </c>
    </row>
    <row r="17" s="345" customFormat="1" customHeight="1" spans="1:3">
      <c r="A17" s="355">
        <v>2010199</v>
      </c>
      <c r="B17" s="356" t="s">
        <v>96</v>
      </c>
      <c r="C17" s="360">
        <v>0</v>
      </c>
    </row>
    <row r="18" s="345" customFormat="1" customHeight="1" spans="1:3">
      <c r="A18" s="355">
        <v>20102</v>
      </c>
      <c r="B18" s="358" t="s">
        <v>97</v>
      </c>
      <c r="C18" s="359">
        <f>SUM(C19:C26)</f>
        <v>408</v>
      </c>
    </row>
    <row r="19" s="345" customFormat="1" customHeight="1" spans="1:3">
      <c r="A19" s="355">
        <v>2010201</v>
      </c>
      <c r="B19" s="358" t="s">
        <v>86</v>
      </c>
      <c r="C19" s="360">
        <v>352</v>
      </c>
    </row>
    <row r="20" s="345" customFormat="1" customHeight="1" spans="1:3">
      <c r="A20" s="355">
        <v>2010202</v>
      </c>
      <c r="B20" s="358" t="s">
        <v>87</v>
      </c>
      <c r="C20" s="360">
        <v>9</v>
      </c>
    </row>
    <row r="21" s="345" customFormat="1" customHeight="1" spans="1:3">
      <c r="A21" s="355">
        <v>2010203</v>
      </c>
      <c r="B21" s="361" t="s">
        <v>88</v>
      </c>
      <c r="C21" s="360">
        <v>0</v>
      </c>
    </row>
    <row r="22" s="345" customFormat="1" customHeight="1" spans="1:3">
      <c r="A22" s="355">
        <v>2010204</v>
      </c>
      <c r="B22" s="361" t="s">
        <v>98</v>
      </c>
      <c r="C22" s="360">
        <v>2</v>
      </c>
    </row>
    <row r="23" s="345" customFormat="1" customHeight="1" spans="1:3">
      <c r="A23" s="355">
        <v>2010205</v>
      </c>
      <c r="B23" s="361" t="s">
        <v>99</v>
      </c>
      <c r="C23" s="360">
        <v>0</v>
      </c>
    </row>
    <row r="24" s="345" customFormat="1" customHeight="1" spans="1:3">
      <c r="A24" s="355">
        <v>2010206</v>
      </c>
      <c r="B24" s="361" t="s">
        <v>100</v>
      </c>
      <c r="C24" s="360">
        <v>45</v>
      </c>
    </row>
    <row r="25" s="345" customFormat="1" customHeight="1" spans="1:3">
      <c r="A25" s="355">
        <v>2010250</v>
      </c>
      <c r="B25" s="361" t="s">
        <v>95</v>
      </c>
      <c r="C25" s="360">
        <v>0</v>
      </c>
    </row>
    <row r="26" s="345" customFormat="1" customHeight="1" spans="1:3">
      <c r="A26" s="355">
        <v>2010299</v>
      </c>
      <c r="B26" s="361" t="s">
        <v>101</v>
      </c>
      <c r="C26" s="360">
        <v>0</v>
      </c>
    </row>
    <row r="27" s="345" customFormat="1" customHeight="1" spans="1:3">
      <c r="A27" s="355">
        <v>20103</v>
      </c>
      <c r="B27" s="358" t="s">
        <v>102</v>
      </c>
      <c r="C27" s="359">
        <f>SUM(C28:C37)</f>
        <v>29412</v>
      </c>
    </row>
    <row r="28" s="345" customFormat="1" customHeight="1" spans="1:3">
      <c r="A28" s="355">
        <v>2010301</v>
      </c>
      <c r="B28" s="358" t="s">
        <v>86</v>
      </c>
      <c r="C28" s="360">
        <v>20498</v>
      </c>
    </row>
    <row r="29" s="345" customFormat="1" customHeight="1" spans="1:3">
      <c r="A29" s="355">
        <v>2010302</v>
      </c>
      <c r="B29" s="358" t="s">
        <v>87</v>
      </c>
      <c r="C29" s="360">
        <v>1441</v>
      </c>
    </row>
    <row r="30" s="345" customFormat="1" customHeight="1" spans="1:3">
      <c r="A30" s="355">
        <v>2010303</v>
      </c>
      <c r="B30" s="361" t="s">
        <v>88</v>
      </c>
      <c r="C30" s="360">
        <v>2337</v>
      </c>
    </row>
    <row r="31" s="345" customFormat="1" customHeight="1" spans="1:3">
      <c r="A31" s="355">
        <v>2010304</v>
      </c>
      <c r="B31" s="361" t="s">
        <v>103</v>
      </c>
      <c r="C31" s="360">
        <v>0</v>
      </c>
    </row>
    <row r="32" s="345" customFormat="1" customHeight="1" spans="1:3">
      <c r="A32" s="355">
        <v>2010305</v>
      </c>
      <c r="B32" s="361" t="s">
        <v>104</v>
      </c>
      <c r="C32" s="360">
        <v>0</v>
      </c>
    </row>
    <row r="33" s="345" customFormat="1" customHeight="1" spans="1:3">
      <c r="A33" s="355">
        <v>2010306</v>
      </c>
      <c r="B33" s="362" t="s">
        <v>105</v>
      </c>
      <c r="C33" s="360">
        <v>0</v>
      </c>
    </row>
    <row r="34" s="345" customFormat="1" customHeight="1" spans="1:3">
      <c r="A34" s="355">
        <v>2010308</v>
      </c>
      <c r="B34" s="358" t="s">
        <v>106</v>
      </c>
      <c r="C34" s="360">
        <v>427</v>
      </c>
    </row>
    <row r="35" s="345" customFormat="1" customHeight="1" spans="1:3">
      <c r="A35" s="355">
        <v>2010309</v>
      </c>
      <c r="B35" s="361" t="s">
        <v>107</v>
      </c>
      <c r="C35" s="360">
        <v>0</v>
      </c>
    </row>
    <row r="36" s="345" customFormat="1" customHeight="1" spans="1:3">
      <c r="A36" s="355">
        <v>2010350</v>
      </c>
      <c r="B36" s="361" t="s">
        <v>95</v>
      </c>
      <c r="C36" s="360">
        <v>1124</v>
      </c>
    </row>
    <row r="37" s="345" customFormat="1" customHeight="1" spans="1:3">
      <c r="A37" s="355">
        <v>2010399</v>
      </c>
      <c r="B37" s="361" t="s">
        <v>108</v>
      </c>
      <c r="C37" s="360">
        <v>3585</v>
      </c>
    </row>
    <row r="38" s="345" customFormat="1" customHeight="1" spans="1:3">
      <c r="A38" s="355">
        <v>20104</v>
      </c>
      <c r="B38" s="358" t="s">
        <v>109</v>
      </c>
      <c r="C38" s="359">
        <f>SUM(C39:C48)</f>
        <v>4986</v>
      </c>
    </row>
    <row r="39" s="345" customFormat="1" customHeight="1" spans="1:3">
      <c r="A39" s="355">
        <v>2010401</v>
      </c>
      <c r="B39" s="358" t="s">
        <v>86</v>
      </c>
      <c r="C39" s="360">
        <v>817</v>
      </c>
    </row>
    <row r="40" s="345" customFormat="1" customHeight="1" spans="1:3">
      <c r="A40" s="355">
        <v>2010402</v>
      </c>
      <c r="B40" s="358" t="s">
        <v>87</v>
      </c>
      <c r="C40" s="360">
        <v>4169</v>
      </c>
    </row>
    <row r="41" s="345" customFormat="1" customHeight="1" spans="1:3">
      <c r="A41" s="355">
        <v>2010403</v>
      </c>
      <c r="B41" s="361" t="s">
        <v>88</v>
      </c>
      <c r="C41" s="360">
        <v>0</v>
      </c>
    </row>
    <row r="42" s="345" customFormat="1" customHeight="1" spans="1:3">
      <c r="A42" s="355">
        <v>2010404</v>
      </c>
      <c r="B42" s="361" t="s">
        <v>110</v>
      </c>
      <c r="C42" s="360">
        <v>0</v>
      </c>
    </row>
    <row r="43" s="345" customFormat="1" customHeight="1" spans="1:3">
      <c r="A43" s="355">
        <v>2010405</v>
      </c>
      <c r="B43" s="361" t="s">
        <v>111</v>
      </c>
      <c r="C43" s="360">
        <v>0</v>
      </c>
    </row>
    <row r="44" s="345" customFormat="1" customHeight="1" spans="1:3">
      <c r="A44" s="355">
        <v>2010406</v>
      </c>
      <c r="B44" s="358" t="s">
        <v>112</v>
      </c>
      <c r="C44" s="360">
        <v>0</v>
      </c>
    </row>
    <row r="45" s="345" customFormat="1" customHeight="1" spans="1:3">
      <c r="A45" s="355">
        <v>2010407</v>
      </c>
      <c r="B45" s="358" t="s">
        <v>113</v>
      </c>
      <c r="C45" s="360">
        <v>0</v>
      </c>
    </row>
    <row r="46" s="345" customFormat="1" customHeight="1" spans="1:3">
      <c r="A46" s="355">
        <v>2010408</v>
      </c>
      <c r="B46" s="358" t="s">
        <v>114</v>
      </c>
      <c r="C46" s="360">
        <v>0</v>
      </c>
    </row>
    <row r="47" s="345" customFormat="1" customHeight="1" spans="1:3">
      <c r="A47" s="355">
        <v>2010450</v>
      </c>
      <c r="B47" s="358" t="s">
        <v>95</v>
      </c>
      <c r="C47" s="360">
        <v>0</v>
      </c>
    </row>
    <row r="48" s="345" customFormat="1" customHeight="1" spans="1:3">
      <c r="A48" s="355">
        <v>2010499</v>
      </c>
      <c r="B48" s="361" t="s">
        <v>115</v>
      </c>
      <c r="C48" s="360">
        <v>0</v>
      </c>
    </row>
    <row r="49" s="345" customFormat="1" customHeight="1" spans="1:3">
      <c r="A49" s="355">
        <v>20105</v>
      </c>
      <c r="B49" s="361" t="s">
        <v>116</v>
      </c>
      <c r="C49" s="359">
        <f>SUM(C50:C59)</f>
        <v>303</v>
      </c>
    </row>
    <row r="50" s="345" customFormat="1" customHeight="1" spans="1:3">
      <c r="A50" s="355">
        <v>2010501</v>
      </c>
      <c r="B50" s="361" t="s">
        <v>86</v>
      </c>
      <c r="C50" s="360">
        <v>212</v>
      </c>
    </row>
    <row r="51" s="345" customFormat="1" customHeight="1" spans="1:3">
      <c r="A51" s="355">
        <v>2010502</v>
      </c>
      <c r="B51" s="356" t="s">
        <v>87</v>
      </c>
      <c r="C51" s="360">
        <v>0</v>
      </c>
    </row>
    <row r="52" s="345" customFormat="1" customHeight="1" spans="1:3">
      <c r="A52" s="355">
        <v>2010503</v>
      </c>
      <c r="B52" s="358" t="s">
        <v>88</v>
      </c>
      <c r="C52" s="360">
        <v>0</v>
      </c>
    </row>
    <row r="53" s="345" customFormat="1" customHeight="1" spans="1:3">
      <c r="A53" s="355">
        <v>2010504</v>
      </c>
      <c r="B53" s="358" t="s">
        <v>117</v>
      </c>
      <c r="C53" s="360">
        <v>0</v>
      </c>
    </row>
    <row r="54" s="345" customFormat="1" customHeight="1" spans="1:3">
      <c r="A54" s="355">
        <v>2010505</v>
      </c>
      <c r="B54" s="358" t="s">
        <v>118</v>
      </c>
      <c r="C54" s="360">
        <v>91</v>
      </c>
    </row>
    <row r="55" s="345" customFormat="1" customHeight="1" spans="1:3">
      <c r="A55" s="355">
        <v>2010506</v>
      </c>
      <c r="B55" s="361" t="s">
        <v>119</v>
      </c>
      <c r="C55" s="360">
        <v>0</v>
      </c>
    </row>
    <row r="56" s="345" customFormat="1" customHeight="1" spans="1:3">
      <c r="A56" s="355">
        <v>2010507</v>
      </c>
      <c r="B56" s="361" t="s">
        <v>120</v>
      </c>
      <c r="C56" s="360">
        <v>0</v>
      </c>
    </row>
    <row r="57" s="345" customFormat="1" customHeight="1" spans="1:3">
      <c r="A57" s="355">
        <v>2010508</v>
      </c>
      <c r="B57" s="361" t="s">
        <v>121</v>
      </c>
      <c r="C57" s="360">
        <v>0</v>
      </c>
    </row>
    <row r="58" s="345" customFormat="1" customHeight="1" spans="1:3">
      <c r="A58" s="355">
        <v>2010550</v>
      </c>
      <c r="B58" s="358" t="s">
        <v>95</v>
      </c>
      <c r="C58" s="360">
        <v>0</v>
      </c>
    </row>
    <row r="59" s="345" customFormat="1" customHeight="1" spans="1:3">
      <c r="A59" s="355">
        <v>2010599</v>
      </c>
      <c r="B59" s="361" t="s">
        <v>122</v>
      </c>
      <c r="C59" s="360">
        <v>0</v>
      </c>
    </row>
    <row r="60" s="345" customFormat="1" customHeight="1" spans="1:3">
      <c r="A60" s="355">
        <v>20106</v>
      </c>
      <c r="B60" s="362" t="s">
        <v>123</v>
      </c>
      <c r="C60" s="359">
        <f>SUM(C61:C70)</f>
        <v>2424</v>
      </c>
    </row>
    <row r="61" s="345" customFormat="1" customHeight="1" spans="1:3">
      <c r="A61" s="355">
        <v>2010601</v>
      </c>
      <c r="B61" s="361" t="s">
        <v>86</v>
      </c>
      <c r="C61" s="360">
        <v>1005</v>
      </c>
    </row>
    <row r="62" s="345" customFormat="1" customHeight="1" spans="1:3">
      <c r="A62" s="355">
        <v>2010602</v>
      </c>
      <c r="B62" s="356" t="s">
        <v>87</v>
      </c>
      <c r="C62" s="360">
        <v>0</v>
      </c>
    </row>
    <row r="63" s="345" customFormat="1" customHeight="1" spans="1:3">
      <c r="A63" s="355">
        <v>2010603</v>
      </c>
      <c r="B63" s="356" t="s">
        <v>88</v>
      </c>
      <c r="C63" s="360">
        <v>0</v>
      </c>
    </row>
    <row r="64" s="345" customFormat="1" customHeight="1" spans="1:3">
      <c r="A64" s="355">
        <v>2010604</v>
      </c>
      <c r="B64" s="356" t="s">
        <v>124</v>
      </c>
      <c r="C64" s="360">
        <v>40</v>
      </c>
    </row>
    <row r="65" s="345" customFormat="1" customHeight="1" spans="1:3">
      <c r="A65" s="355">
        <v>2010605</v>
      </c>
      <c r="B65" s="356" t="s">
        <v>125</v>
      </c>
      <c r="C65" s="360">
        <v>102</v>
      </c>
    </row>
    <row r="66" s="345" customFormat="1" customHeight="1" spans="1:3">
      <c r="A66" s="355">
        <v>2010606</v>
      </c>
      <c r="B66" s="356" t="s">
        <v>126</v>
      </c>
      <c r="C66" s="360">
        <v>30</v>
      </c>
    </row>
    <row r="67" s="345" customFormat="1" customHeight="1" spans="1:3">
      <c r="A67" s="355">
        <v>2010607</v>
      </c>
      <c r="B67" s="358" t="s">
        <v>127</v>
      </c>
      <c r="C67" s="360">
        <v>0</v>
      </c>
    </row>
    <row r="68" s="345" customFormat="1" customHeight="1" spans="1:3">
      <c r="A68" s="355">
        <v>2010608</v>
      </c>
      <c r="B68" s="361" t="s">
        <v>128</v>
      </c>
      <c r="C68" s="360">
        <v>727</v>
      </c>
    </row>
    <row r="69" s="345" customFormat="1" customHeight="1" spans="1:3">
      <c r="A69" s="355">
        <v>2010650</v>
      </c>
      <c r="B69" s="361" t="s">
        <v>95</v>
      </c>
      <c r="C69" s="360">
        <v>0</v>
      </c>
    </row>
    <row r="70" s="345" customFormat="1" customHeight="1" spans="1:3">
      <c r="A70" s="355">
        <v>2010699</v>
      </c>
      <c r="B70" s="361" t="s">
        <v>129</v>
      </c>
      <c r="C70" s="360">
        <v>520</v>
      </c>
    </row>
    <row r="71" s="345" customFormat="1" customHeight="1" spans="1:3">
      <c r="A71" s="355">
        <v>20107</v>
      </c>
      <c r="B71" s="358" t="s">
        <v>130</v>
      </c>
      <c r="C71" s="359">
        <f>SUM(C72:C78)</f>
        <v>0</v>
      </c>
    </row>
    <row r="72" s="345" customFormat="1" customHeight="1" spans="1:3">
      <c r="A72" s="355">
        <v>2010701</v>
      </c>
      <c r="B72" s="358" t="s">
        <v>86</v>
      </c>
      <c r="C72" s="360">
        <v>0</v>
      </c>
    </row>
    <row r="73" s="345" customFormat="1" customHeight="1" spans="1:3">
      <c r="A73" s="355">
        <v>2010702</v>
      </c>
      <c r="B73" s="358" t="s">
        <v>87</v>
      </c>
      <c r="C73" s="360">
        <v>0</v>
      </c>
    </row>
    <row r="74" s="345" customFormat="1" customHeight="1" spans="1:3">
      <c r="A74" s="355">
        <v>2010703</v>
      </c>
      <c r="B74" s="361" t="s">
        <v>88</v>
      </c>
      <c r="C74" s="360">
        <v>0</v>
      </c>
    </row>
    <row r="75" s="345" customFormat="1" customHeight="1" spans="1:3">
      <c r="A75" s="355">
        <v>2010709</v>
      </c>
      <c r="B75" s="358" t="s">
        <v>127</v>
      </c>
      <c r="C75" s="360">
        <v>0</v>
      </c>
    </row>
    <row r="76" s="345" customFormat="1" customHeight="1" spans="1:3">
      <c r="A76" s="355">
        <v>2010710</v>
      </c>
      <c r="B76" s="361" t="s">
        <v>131</v>
      </c>
      <c r="C76" s="360">
        <v>0</v>
      </c>
    </row>
    <row r="77" s="345" customFormat="1" customHeight="1" spans="1:3">
      <c r="A77" s="355">
        <v>2010750</v>
      </c>
      <c r="B77" s="361" t="s">
        <v>95</v>
      </c>
      <c r="C77" s="360">
        <v>0</v>
      </c>
    </row>
    <row r="78" s="345" customFormat="1" customHeight="1" spans="1:3">
      <c r="A78" s="355">
        <v>2010799</v>
      </c>
      <c r="B78" s="361" t="s">
        <v>132</v>
      </c>
      <c r="C78" s="360">
        <v>0</v>
      </c>
    </row>
    <row r="79" s="345" customFormat="1" customHeight="1" spans="1:3">
      <c r="A79" s="355">
        <v>20108</v>
      </c>
      <c r="B79" s="361" t="s">
        <v>133</v>
      </c>
      <c r="C79" s="359">
        <f>SUM(C80:C87)</f>
        <v>810</v>
      </c>
    </row>
    <row r="80" s="345" customFormat="1" customHeight="1" spans="1:3">
      <c r="A80" s="355">
        <v>2010801</v>
      </c>
      <c r="B80" s="358" t="s">
        <v>86</v>
      </c>
      <c r="C80" s="360">
        <v>367</v>
      </c>
    </row>
    <row r="81" s="345" customFormat="1" customHeight="1" spans="1:3">
      <c r="A81" s="355">
        <v>2010802</v>
      </c>
      <c r="B81" s="358" t="s">
        <v>87</v>
      </c>
      <c r="C81" s="360">
        <v>0</v>
      </c>
    </row>
    <row r="82" s="345" customFormat="1" customHeight="1" spans="1:3">
      <c r="A82" s="355">
        <v>2010803</v>
      </c>
      <c r="B82" s="358" t="s">
        <v>88</v>
      </c>
      <c r="C82" s="360">
        <v>0</v>
      </c>
    </row>
    <row r="83" s="345" customFormat="1" customHeight="1" spans="1:3">
      <c r="A83" s="355">
        <v>2010804</v>
      </c>
      <c r="B83" s="363" t="s">
        <v>134</v>
      </c>
      <c r="C83" s="360">
        <v>385</v>
      </c>
    </row>
    <row r="84" s="345" customFormat="1" customHeight="1" spans="1:3">
      <c r="A84" s="355">
        <v>2010805</v>
      </c>
      <c r="B84" s="361" t="s">
        <v>135</v>
      </c>
      <c r="C84" s="360">
        <v>25</v>
      </c>
    </row>
    <row r="85" s="345" customFormat="1" customHeight="1" spans="1:3">
      <c r="A85" s="355">
        <v>2010806</v>
      </c>
      <c r="B85" s="361" t="s">
        <v>127</v>
      </c>
      <c r="C85" s="360">
        <v>33</v>
      </c>
    </row>
    <row r="86" s="345" customFormat="1" customHeight="1" spans="1:3">
      <c r="A86" s="355">
        <v>2010850</v>
      </c>
      <c r="B86" s="361" t="s">
        <v>95</v>
      </c>
      <c r="C86" s="360">
        <v>0</v>
      </c>
    </row>
    <row r="87" s="345" customFormat="1" customHeight="1" spans="1:3">
      <c r="A87" s="355">
        <v>2010899</v>
      </c>
      <c r="B87" s="356" t="s">
        <v>136</v>
      </c>
      <c r="C87" s="360">
        <v>0</v>
      </c>
    </row>
    <row r="88" s="345" customFormat="1" customHeight="1" spans="1:3">
      <c r="A88" s="355">
        <v>20109</v>
      </c>
      <c r="B88" s="358" t="s">
        <v>137</v>
      </c>
      <c r="C88" s="359">
        <f>SUM(C89:C100)</f>
        <v>0</v>
      </c>
    </row>
    <row r="89" s="345" customFormat="1" customHeight="1" spans="1:3">
      <c r="A89" s="355">
        <v>2010901</v>
      </c>
      <c r="B89" s="358" t="s">
        <v>86</v>
      </c>
      <c r="C89" s="360">
        <v>0</v>
      </c>
    </row>
    <row r="90" s="345" customFormat="1" customHeight="1" spans="1:3">
      <c r="A90" s="355">
        <v>2010902</v>
      </c>
      <c r="B90" s="361" t="s">
        <v>87</v>
      </c>
      <c r="C90" s="360">
        <v>0</v>
      </c>
    </row>
    <row r="91" s="345" customFormat="1" customHeight="1" spans="1:3">
      <c r="A91" s="355">
        <v>2010903</v>
      </c>
      <c r="B91" s="361" t="s">
        <v>88</v>
      </c>
      <c r="C91" s="360">
        <v>0</v>
      </c>
    </row>
    <row r="92" s="345" customFormat="1" customHeight="1" spans="1:3">
      <c r="A92" s="355">
        <v>2010905</v>
      </c>
      <c r="B92" s="358" t="s">
        <v>138</v>
      </c>
      <c r="C92" s="360">
        <v>0</v>
      </c>
    </row>
    <row r="93" s="345" customFormat="1" customHeight="1" spans="1:3">
      <c r="A93" s="355">
        <v>2010907</v>
      </c>
      <c r="B93" s="358" t="s">
        <v>139</v>
      </c>
      <c r="C93" s="360">
        <v>0</v>
      </c>
    </row>
    <row r="94" s="345" customFormat="1" customHeight="1" spans="1:3">
      <c r="A94" s="355">
        <v>2010908</v>
      </c>
      <c r="B94" s="358" t="s">
        <v>127</v>
      </c>
      <c r="C94" s="360">
        <v>0</v>
      </c>
    </row>
    <row r="95" s="345" customFormat="1" customHeight="1" spans="1:3">
      <c r="A95" s="355">
        <v>2010909</v>
      </c>
      <c r="B95" s="358" t="s">
        <v>140</v>
      </c>
      <c r="C95" s="360">
        <v>0</v>
      </c>
    </row>
    <row r="96" s="345" customFormat="1" customHeight="1" spans="1:3">
      <c r="A96" s="355">
        <v>2010910</v>
      </c>
      <c r="B96" s="358" t="s">
        <v>141</v>
      </c>
      <c r="C96" s="360">
        <v>0</v>
      </c>
    </row>
    <row r="97" s="345" customFormat="1" customHeight="1" spans="1:3">
      <c r="A97" s="355">
        <v>2010911</v>
      </c>
      <c r="B97" s="358" t="s">
        <v>142</v>
      </c>
      <c r="C97" s="360">
        <v>0</v>
      </c>
    </row>
    <row r="98" s="345" customFormat="1" customHeight="1" spans="1:3">
      <c r="A98" s="355">
        <v>2010912</v>
      </c>
      <c r="B98" s="358" t="s">
        <v>143</v>
      </c>
      <c r="C98" s="360">
        <v>0</v>
      </c>
    </row>
    <row r="99" s="345" customFormat="1" customHeight="1" spans="1:3">
      <c r="A99" s="355">
        <v>2010950</v>
      </c>
      <c r="B99" s="361" t="s">
        <v>95</v>
      </c>
      <c r="C99" s="360">
        <v>0</v>
      </c>
    </row>
    <row r="100" s="345" customFormat="1" customHeight="1" spans="1:3">
      <c r="A100" s="355">
        <v>2010999</v>
      </c>
      <c r="B100" s="361" t="s">
        <v>144</v>
      </c>
      <c r="C100" s="360">
        <v>0</v>
      </c>
    </row>
    <row r="101" s="345" customFormat="1" customHeight="1" spans="1:3">
      <c r="A101" s="355">
        <v>20111</v>
      </c>
      <c r="B101" s="364" t="s">
        <v>145</v>
      </c>
      <c r="C101" s="359">
        <f>SUM(C102:C109)</f>
        <v>1474</v>
      </c>
    </row>
    <row r="102" s="345" customFormat="1" customHeight="1" spans="1:3">
      <c r="A102" s="355">
        <v>2011101</v>
      </c>
      <c r="B102" s="358" t="s">
        <v>86</v>
      </c>
      <c r="C102" s="360">
        <v>1230</v>
      </c>
    </row>
    <row r="103" s="345" customFormat="1" customHeight="1" spans="1:3">
      <c r="A103" s="355">
        <v>2011102</v>
      </c>
      <c r="B103" s="358" t="s">
        <v>87</v>
      </c>
      <c r="C103" s="360">
        <v>244</v>
      </c>
    </row>
    <row r="104" s="345" customFormat="1" customHeight="1" spans="1:3">
      <c r="A104" s="355">
        <v>2011103</v>
      </c>
      <c r="B104" s="358" t="s">
        <v>88</v>
      </c>
      <c r="C104" s="360">
        <v>0</v>
      </c>
    </row>
    <row r="105" s="345" customFormat="1" customHeight="1" spans="1:3">
      <c r="A105" s="355">
        <v>2011104</v>
      </c>
      <c r="B105" s="361" t="s">
        <v>146</v>
      </c>
      <c r="C105" s="360">
        <v>0</v>
      </c>
    </row>
    <row r="106" s="345" customFormat="1" customHeight="1" spans="1:3">
      <c r="A106" s="355">
        <v>2011105</v>
      </c>
      <c r="B106" s="361" t="s">
        <v>147</v>
      </c>
      <c r="C106" s="360">
        <v>0</v>
      </c>
    </row>
    <row r="107" s="345" customFormat="1" customHeight="1" spans="1:3">
      <c r="A107" s="355">
        <v>2011106</v>
      </c>
      <c r="B107" s="361" t="s">
        <v>148</v>
      </c>
      <c r="C107" s="360">
        <v>0</v>
      </c>
    </row>
    <row r="108" s="345" customFormat="1" customHeight="1" spans="1:3">
      <c r="A108" s="355">
        <v>2011150</v>
      </c>
      <c r="B108" s="358" t="s">
        <v>95</v>
      </c>
      <c r="C108" s="360">
        <v>0</v>
      </c>
    </row>
    <row r="109" s="345" customFormat="1" customHeight="1" spans="1:3">
      <c r="A109" s="355">
        <v>2011199</v>
      </c>
      <c r="B109" s="358" t="s">
        <v>149</v>
      </c>
      <c r="C109" s="360">
        <v>0</v>
      </c>
    </row>
    <row r="110" s="345" customFormat="1" customHeight="1" spans="1:3">
      <c r="A110" s="355">
        <v>20113</v>
      </c>
      <c r="B110" s="356" t="s">
        <v>150</v>
      </c>
      <c r="C110" s="359">
        <f>SUM(C111:C120)</f>
        <v>1243</v>
      </c>
    </row>
    <row r="111" s="345" customFormat="1" customHeight="1" spans="1:3">
      <c r="A111" s="355">
        <v>2011301</v>
      </c>
      <c r="B111" s="358" t="s">
        <v>86</v>
      </c>
      <c r="C111" s="360">
        <v>579</v>
      </c>
    </row>
    <row r="112" s="345" customFormat="1" customHeight="1" spans="1:3">
      <c r="A112" s="355">
        <v>2011302</v>
      </c>
      <c r="B112" s="358" t="s">
        <v>87</v>
      </c>
      <c r="C112" s="360">
        <v>0</v>
      </c>
    </row>
    <row r="113" s="345" customFormat="1" customHeight="1" spans="1:3">
      <c r="A113" s="355">
        <v>2011303</v>
      </c>
      <c r="B113" s="358" t="s">
        <v>88</v>
      </c>
      <c r="C113" s="360">
        <v>0</v>
      </c>
    </row>
    <row r="114" s="345" customFormat="1" customHeight="1" spans="1:3">
      <c r="A114" s="355">
        <v>2011304</v>
      </c>
      <c r="B114" s="361" t="s">
        <v>151</v>
      </c>
      <c r="C114" s="360">
        <v>0</v>
      </c>
    </row>
    <row r="115" s="345" customFormat="1" customHeight="1" spans="1:3">
      <c r="A115" s="355">
        <v>2011305</v>
      </c>
      <c r="B115" s="361" t="s">
        <v>152</v>
      </c>
      <c r="C115" s="360">
        <v>0</v>
      </c>
    </row>
    <row r="116" s="345" customFormat="1" customHeight="1" spans="1:3">
      <c r="A116" s="355">
        <v>2011306</v>
      </c>
      <c r="B116" s="361" t="s">
        <v>153</v>
      </c>
      <c r="C116" s="360">
        <v>0</v>
      </c>
    </row>
    <row r="117" s="345" customFormat="1" customHeight="1" spans="1:3">
      <c r="A117" s="355">
        <v>2011307</v>
      </c>
      <c r="B117" s="358" t="s">
        <v>154</v>
      </c>
      <c r="C117" s="360">
        <v>0</v>
      </c>
    </row>
    <row r="118" s="345" customFormat="1" customHeight="1" spans="1:3">
      <c r="A118" s="355">
        <v>2011308</v>
      </c>
      <c r="B118" s="358" t="s">
        <v>155</v>
      </c>
      <c r="C118" s="360">
        <v>660</v>
      </c>
    </row>
    <row r="119" s="345" customFormat="1" customHeight="1" spans="1:3">
      <c r="A119" s="355">
        <v>2011350</v>
      </c>
      <c r="B119" s="358" t="s">
        <v>95</v>
      </c>
      <c r="C119" s="360">
        <v>0</v>
      </c>
    </row>
    <row r="120" s="345" customFormat="1" customHeight="1" spans="1:3">
      <c r="A120" s="355">
        <v>2011399</v>
      </c>
      <c r="B120" s="361" t="s">
        <v>156</v>
      </c>
      <c r="C120" s="360">
        <v>4</v>
      </c>
    </row>
    <row r="121" s="345" customFormat="1" customHeight="1" spans="1:3">
      <c r="A121" s="355">
        <v>20114</v>
      </c>
      <c r="B121" s="361" t="s">
        <v>157</v>
      </c>
      <c r="C121" s="359">
        <f>SUM(C122:C132)</f>
        <v>0</v>
      </c>
    </row>
    <row r="122" s="345" customFormat="1" customHeight="1" spans="1:3">
      <c r="A122" s="355">
        <v>2011401</v>
      </c>
      <c r="B122" s="361" t="s">
        <v>86</v>
      </c>
      <c r="C122" s="360">
        <v>0</v>
      </c>
    </row>
    <row r="123" s="345" customFormat="1" customHeight="1" spans="1:3">
      <c r="A123" s="355">
        <v>2011402</v>
      </c>
      <c r="B123" s="356" t="s">
        <v>87</v>
      </c>
      <c r="C123" s="360">
        <v>0</v>
      </c>
    </row>
    <row r="124" s="345" customFormat="1" customHeight="1" spans="1:3">
      <c r="A124" s="355">
        <v>2011403</v>
      </c>
      <c r="B124" s="358" t="s">
        <v>88</v>
      </c>
      <c r="C124" s="360">
        <v>0</v>
      </c>
    </row>
    <row r="125" s="345" customFormat="1" customHeight="1" spans="1:3">
      <c r="A125" s="355">
        <v>2011404</v>
      </c>
      <c r="B125" s="358" t="s">
        <v>158</v>
      </c>
      <c r="C125" s="360">
        <v>0</v>
      </c>
    </row>
    <row r="126" s="345" customFormat="1" customHeight="1" spans="1:3">
      <c r="A126" s="355">
        <v>2011405</v>
      </c>
      <c r="B126" s="358" t="s">
        <v>159</v>
      </c>
      <c r="C126" s="360">
        <v>0</v>
      </c>
    </row>
    <row r="127" s="345" customFormat="1" customHeight="1" spans="1:3">
      <c r="A127" s="355">
        <v>2011408</v>
      </c>
      <c r="B127" s="361" t="s">
        <v>160</v>
      </c>
      <c r="C127" s="360">
        <v>0</v>
      </c>
    </row>
    <row r="128" s="345" customFormat="1" customHeight="1" spans="1:3">
      <c r="A128" s="355">
        <v>2011409</v>
      </c>
      <c r="B128" s="358" t="s">
        <v>161</v>
      </c>
      <c r="C128" s="360">
        <v>0</v>
      </c>
    </row>
    <row r="129" s="345" customFormat="1" customHeight="1" spans="1:3">
      <c r="A129" s="355">
        <v>2011410</v>
      </c>
      <c r="B129" s="358" t="s">
        <v>162</v>
      </c>
      <c r="C129" s="360">
        <v>0</v>
      </c>
    </row>
    <row r="130" s="345" customFormat="1" customHeight="1" spans="1:3">
      <c r="A130" s="355">
        <v>2011411</v>
      </c>
      <c r="B130" s="358" t="s">
        <v>163</v>
      </c>
      <c r="C130" s="360">
        <v>0</v>
      </c>
    </row>
    <row r="131" s="345" customFormat="1" customHeight="1" spans="1:3">
      <c r="A131" s="355">
        <v>2011450</v>
      </c>
      <c r="B131" s="358" t="s">
        <v>95</v>
      </c>
      <c r="C131" s="360">
        <v>0</v>
      </c>
    </row>
    <row r="132" s="345" customFormat="1" customHeight="1" spans="1:3">
      <c r="A132" s="355">
        <v>2011499</v>
      </c>
      <c r="B132" s="358" t="s">
        <v>164</v>
      </c>
      <c r="C132" s="360">
        <v>0</v>
      </c>
    </row>
    <row r="133" s="345" customFormat="1" customHeight="1" spans="1:3">
      <c r="A133" s="355">
        <v>20123</v>
      </c>
      <c r="B133" s="358" t="s">
        <v>165</v>
      </c>
      <c r="C133" s="359">
        <f>SUM(C134:C139)</f>
        <v>0</v>
      </c>
    </row>
    <row r="134" s="345" customFormat="1" customHeight="1" spans="1:3">
      <c r="A134" s="355">
        <v>2012301</v>
      </c>
      <c r="B134" s="358" t="s">
        <v>86</v>
      </c>
      <c r="C134" s="360">
        <v>0</v>
      </c>
    </row>
    <row r="135" s="345" customFormat="1" customHeight="1" spans="1:3">
      <c r="A135" s="355">
        <v>2012302</v>
      </c>
      <c r="B135" s="358" t="s">
        <v>87</v>
      </c>
      <c r="C135" s="360">
        <v>0</v>
      </c>
    </row>
    <row r="136" s="345" customFormat="1" customHeight="1" spans="1:3">
      <c r="A136" s="355">
        <v>2012303</v>
      </c>
      <c r="B136" s="361" t="s">
        <v>88</v>
      </c>
      <c r="C136" s="360">
        <v>0</v>
      </c>
    </row>
    <row r="137" s="345" customFormat="1" customHeight="1" spans="1:3">
      <c r="A137" s="355">
        <v>2012304</v>
      </c>
      <c r="B137" s="361" t="s">
        <v>166</v>
      </c>
      <c r="C137" s="360">
        <v>0</v>
      </c>
    </row>
    <row r="138" s="345" customFormat="1" customHeight="1" spans="1:3">
      <c r="A138" s="355">
        <v>2012350</v>
      </c>
      <c r="B138" s="361" t="s">
        <v>95</v>
      </c>
      <c r="C138" s="360">
        <v>0</v>
      </c>
    </row>
    <row r="139" s="345" customFormat="1" customHeight="1" spans="1:3">
      <c r="A139" s="355">
        <v>2012399</v>
      </c>
      <c r="B139" s="356" t="s">
        <v>167</v>
      </c>
      <c r="C139" s="360">
        <v>0</v>
      </c>
    </row>
    <row r="140" s="345" customFormat="1" customHeight="1" spans="1:3">
      <c r="A140" s="355">
        <v>20125</v>
      </c>
      <c r="B140" s="358" t="s">
        <v>168</v>
      </c>
      <c r="C140" s="359">
        <f>SUM(C141:C147)</f>
        <v>0</v>
      </c>
    </row>
    <row r="141" s="345" customFormat="1" customHeight="1" spans="1:3">
      <c r="A141" s="355">
        <v>2012501</v>
      </c>
      <c r="B141" s="358" t="s">
        <v>86</v>
      </c>
      <c r="C141" s="360">
        <v>0</v>
      </c>
    </row>
    <row r="142" s="345" customFormat="1" customHeight="1" spans="1:3">
      <c r="A142" s="355">
        <v>2012502</v>
      </c>
      <c r="B142" s="361" t="s">
        <v>87</v>
      </c>
      <c r="C142" s="360">
        <v>0</v>
      </c>
    </row>
    <row r="143" s="345" customFormat="1" customHeight="1" spans="1:3">
      <c r="A143" s="355">
        <v>2012503</v>
      </c>
      <c r="B143" s="361" t="s">
        <v>88</v>
      </c>
      <c r="C143" s="360">
        <v>0</v>
      </c>
    </row>
    <row r="144" s="345" customFormat="1" customHeight="1" spans="1:3">
      <c r="A144" s="355">
        <v>2012504</v>
      </c>
      <c r="B144" s="361" t="s">
        <v>169</v>
      </c>
      <c r="C144" s="360">
        <v>0</v>
      </c>
    </row>
    <row r="145" s="345" customFormat="1" customHeight="1" spans="1:3">
      <c r="A145" s="355">
        <v>2012505</v>
      </c>
      <c r="B145" s="356" t="s">
        <v>170</v>
      </c>
      <c r="C145" s="360">
        <v>0</v>
      </c>
    </row>
    <row r="146" s="345" customFormat="1" customHeight="1" spans="1:3">
      <c r="A146" s="355">
        <v>2012550</v>
      </c>
      <c r="B146" s="358" t="s">
        <v>95</v>
      </c>
      <c r="C146" s="360">
        <v>0</v>
      </c>
    </row>
    <row r="147" s="345" customFormat="1" customHeight="1" spans="1:3">
      <c r="A147" s="355">
        <v>2012599</v>
      </c>
      <c r="B147" s="358" t="s">
        <v>171</v>
      </c>
      <c r="C147" s="360">
        <v>0</v>
      </c>
    </row>
    <row r="148" s="345" customFormat="1" customHeight="1" spans="1:3">
      <c r="A148" s="355">
        <v>20126</v>
      </c>
      <c r="B148" s="361" t="s">
        <v>172</v>
      </c>
      <c r="C148" s="359">
        <f>SUM(C149:C153)</f>
        <v>159</v>
      </c>
    </row>
    <row r="149" s="345" customFormat="1" customHeight="1" spans="1:3">
      <c r="A149" s="355">
        <v>2012601</v>
      </c>
      <c r="B149" s="361" t="s">
        <v>86</v>
      </c>
      <c r="C149" s="360">
        <v>137</v>
      </c>
    </row>
    <row r="150" s="345" customFormat="1" customHeight="1" spans="1:3">
      <c r="A150" s="355">
        <v>2012602</v>
      </c>
      <c r="B150" s="361" t="s">
        <v>87</v>
      </c>
      <c r="C150" s="360">
        <v>22</v>
      </c>
    </row>
    <row r="151" s="345" customFormat="1" customHeight="1" spans="1:3">
      <c r="A151" s="355">
        <v>2012603</v>
      </c>
      <c r="B151" s="358" t="s">
        <v>88</v>
      </c>
      <c r="C151" s="360">
        <v>0</v>
      </c>
    </row>
    <row r="152" s="345" customFormat="1" customHeight="1" spans="1:3">
      <c r="A152" s="355">
        <v>2012604</v>
      </c>
      <c r="B152" s="362" t="s">
        <v>173</v>
      </c>
      <c r="C152" s="360">
        <v>0</v>
      </c>
    </row>
    <row r="153" s="345" customFormat="1" customHeight="1" spans="1:3">
      <c r="A153" s="355">
        <v>2012699</v>
      </c>
      <c r="B153" s="358" t="s">
        <v>174</v>
      </c>
      <c r="C153" s="360">
        <v>0</v>
      </c>
    </row>
    <row r="154" s="345" customFormat="1" customHeight="1" spans="1:3">
      <c r="A154" s="355">
        <v>20128</v>
      </c>
      <c r="B154" s="361" t="s">
        <v>175</v>
      </c>
      <c r="C154" s="359">
        <f>SUM(C155:C160)</f>
        <v>651</v>
      </c>
    </row>
    <row r="155" s="345" customFormat="1" customHeight="1" spans="1:3">
      <c r="A155" s="355">
        <v>2012801</v>
      </c>
      <c r="B155" s="361" t="s">
        <v>86</v>
      </c>
      <c r="C155" s="360">
        <v>97</v>
      </c>
    </row>
    <row r="156" s="345" customFormat="1" customHeight="1" spans="1:3">
      <c r="A156" s="355">
        <v>2012802</v>
      </c>
      <c r="B156" s="361" t="s">
        <v>87</v>
      </c>
      <c r="C156" s="360">
        <v>554</v>
      </c>
    </row>
    <row r="157" s="345" customFormat="1" customHeight="1" spans="1:3">
      <c r="A157" s="355">
        <v>2012803</v>
      </c>
      <c r="B157" s="356" t="s">
        <v>88</v>
      </c>
      <c r="C157" s="360">
        <v>0</v>
      </c>
    </row>
    <row r="158" s="345" customFormat="1" customHeight="1" spans="1:3">
      <c r="A158" s="355">
        <v>2012804</v>
      </c>
      <c r="B158" s="358" t="s">
        <v>100</v>
      </c>
      <c r="C158" s="365">
        <v>0</v>
      </c>
    </row>
    <row r="159" s="345" customFormat="1" customHeight="1" spans="1:3">
      <c r="A159" s="355">
        <v>2012850</v>
      </c>
      <c r="B159" s="358" t="s">
        <v>95</v>
      </c>
      <c r="C159" s="360">
        <v>0</v>
      </c>
    </row>
    <row r="160" s="345" customFormat="1" customHeight="1" spans="1:3">
      <c r="A160" s="355">
        <v>2012899</v>
      </c>
      <c r="B160" s="358" t="s">
        <v>176</v>
      </c>
      <c r="C160" s="360">
        <v>0</v>
      </c>
    </row>
    <row r="161" s="345" customFormat="1" customHeight="1" spans="1:3">
      <c r="A161" s="355">
        <v>20129</v>
      </c>
      <c r="B161" s="361" t="s">
        <v>177</v>
      </c>
      <c r="C161" s="359">
        <f>SUM(C162:C167)</f>
        <v>573</v>
      </c>
    </row>
    <row r="162" s="345" customFormat="1" customHeight="1" spans="1:3">
      <c r="A162" s="355">
        <v>2012901</v>
      </c>
      <c r="B162" s="361" t="s">
        <v>86</v>
      </c>
      <c r="C162" s="360">
        <v>451</v>
      </c>
    </row>
    <row r="163" s="345" customFormat="1" customHeight="1" spans="1:3">
      <c r="A163" s="355">
        <v>2012902</v>
      </c>
      <c r="B163" s="361" t="s">
        <v>87</v>
      </c>
      <c r="C163" s="360">
        <v>113</v>
      </c>
    </row>
    <row r="164" s="345" customFormat="1" customHeight="1" spans="1:3">
      <c r="A164" s="355">
        <v>2012903</v>
      </c>
      <c r="B164" s="358" t="s">
        <v>88</v>
      </c>
      <c r="C164" s="360">
        <v>0</v>
      </c>
    </row>
    <row r="165" s="345" customFormat="1" customHeight="1" spans="1:3">
      <c r="A165" s="355">
        <v>2012906</v>
      </c>
      <c r="B165" s="358" t="s">
        <v>178</v>
      </c>
      <c r="C165" s="360">
        <v>0</v>
      </c>
    </row>
    <row r="166" s="345" customFormat="1" customHeight="1" spans="1:3">
      <c r="A166" s="355">
        <v>2012950</v>
      </c>
      <c r="B166" s="361" t="s">
        <v>95</v>
      </c>
      <c r="C166" s="360">
        <v>0</v>
      </c>
    </row>
    <row r="167" s="345" customFormat="1" customHeight="1" spans="1:3">
      <c r="A167" s="355">
        <v>2012999</v>
      </c>
      <c r="B167" s="361" t="s">
        <v>179</v>
      </c>
      <c r="C167" s="360">
        <v>9</v>
      </c>
    </row>
    <row r="168" s="345" customFormat="1" customHeight="1" spans="1:3">
      <c r="A168" s="355">
        <v>20131</v>
      </c>
      <c r="B168" s="361" t="s">
        <v>180</v>
      </c>
      <c r="C168" s="359">
        <f>SUM(C169:C174)</f>
        <v>910</v>
      </c>
    </row>
    <row r="169" s="345" customFormat="1" customHeight="1" spans="1:3">
      <c r="A169" s="355">
        <v>2013101</v>
      </c>
      <c r="B169" s="361" t="s">
        <v>86</v>
      </c>
      <c r="C169" s="360">
        <v>540</v>
      </c>
    </row>
    <row r="170" s="345" customFormat="1" customHeight="1" spans="1:3">
      <c r="A170" s="355">
        <v>2013102</v>
      </c>
      <c r="B170" s="358" t="s">
        <v>87</v>
      </c>
      <c r="C170" s="360">
        <v>270</v>
      </c>
    </row>
    <row r="171" s="345" customFormat="1" customHeight="1" spans="1:3">
      <c r="A171" s="355">
        <v>2013103</v>
      </c>
      <c r="B171" s="358" t="s">
        <v>88</v>
      </c>
      <c r="C171" s="360">
        <v>0</v>
      </c>
    </row>
    <row r="172" s="345" customFormat="1" customHeight="1" spans="1:3">
      <c r="A172" s="355">
        <v>2013105</v>
      </c>
      <c r="B172" s="358" t="s">
        <v>181</v>
      </c>
      <c r="C172" s="360">
        <v>0</v>
      </c>
    </row>
    <row r="173" s="345" customFormat="1" customHeight="1" spans="1:3">
      <c r="A173" s="355">
        <v>2013150</v>
      </c>
      <c r="B173" s="361" t="s">
        <v>95</v>
      </c>
      <c r="C173" s="360">
        <v>0</v>
      </c>
    </row>
    <row r="174" s="345" customFormat="1" customHeight="1" spans="1:3">
      <c r="A174" s="355">
        <v>2013199</v>
      </c>
      <c r="B174" s="361" t="s">
        <v>182</v>
      </c>
      <c r="C174" s="360">
        <v>100</v>
      </c>
    </row>
    <row r="175" s="345" customFormat="1" customHeight="1" spans="1:3">
      <c r="A175" s="355">
        <v>20132</v>
      </c>
      <c r="B175" s="361" t="s">
        <v>183</v>
      </c>
      <c r="C175" s="359">
        <f>SUM(C176:C181)</f>
        <v>2277</v>
      </c>
    </row>
    <row r="176" s="345" customFormat="1" customHeight="1" spans="1:3">
      <c r="A176" s="355">
        <v>2013201</v>
      </c>
      <c r="B176" s="358" t="s">
        <v>86</v>
      </c>
      <c r="C176" s="360">
        <v>528</v>
      </c>
    </row>
    <row r="177" s="345" customFormat="1" customHeight="1" spans="1:3">
      <c r="A177" s="355">
        <v>2013202</v>
      </c>
      <c r="B177" s="358" t="s">
        <v>87</v>
      </c>
      <c r="C177" s="360">
        <v>1671</v>
      </c>
    </row>
    <row r="178" s="345" customFormat="1" customHeight="1" spans="1:3">
      <c r="A178" s="355">
        <v>2013203</v>
      </c>
      <c r="B178" s="358" t="s">
        <v>88</v>
      </c>
      <c r="C178" s="360">
        <v>0</v>
      </c>
    </row>
    <row r="179" s="345" customFormat="1" customHeight="1" spans="1:3">
      <c r="A179" s="355">
        <v>2013204</v>
      </c>
      <c r="B179" s="358" t="s">
        <v>184</v>
      </c>
      <c r="C179" s="360">
        <v>70</v>
      </c>
    </row>
    <row r="180" s="345" customFormat="1" customHeight="1" spans="1:3">
      <c r="A180" s="355">
        <v>2013250</v>
      </c>
      <c r="B180" s="358" t="s">
        <v>95</v>
      </c>
      <c r="C180" s="360">
        <v>0</v>
      </c>
    </row>
    <row r="181" s="345" customFormat="1" customHeight="1" spans="1:3">
      <c r="A181" s="355">
        <v>2013299</v>
      </c>
      <c r="B181" s="361" t="s">
        <v>185</v>
      </c>
      <c r="C181" s="360">
        <v>8</v>
      </c>
    </row>
    <row r="182" s="345" customFormat="1" customHeight="1" spans="1:3">
      <c r="A182" s="355">
        <v>20133</v>
      </c>
      <c r="B182" s="361" t="s">
        <v>186</v>
      </c>
      <c r="C182" s="359">
        <f>SUM(C183:C188)</f>
        <v>1979</v>
      </c>
    </row>
    <row r="183" s="345" customFormat="1" customHeight="1" spans="1:3">
      <c r="A183" s="355">
        <v>2013301</v>
      </c>
      <c r="B183" s="356" t="s">
        <v>86</v>
      </c>
      <c r="C183" s="360">
        <v>348</v>
      </c>
    </row>
    <row r="184" s="345" customFormat="1" customHeight="1" spans="1:3">
      <c r="A184" s="355">
        <v>2013302</v>
      </c>
      <c r="B184" s="358" t="s">
        <v>87</v>
      </c>
      <c r="C184" s="360">
        <v>0</v>
      </c>
    </row>
    <row r="185" s="345" customFormat="1" customHeight="1" spans="1:3">
      <c r="A185" s="355">
        <v>2013303</v>
      </c>
      <c r="B185" s="358" t="s">
        <v>88</v>
      </c>
      <c r="C185" s="360">
        <v>0</v>
      </c>
    </row>
    <row r="186" s="345" customFormat="1" customHeight="1" spans="1:3">
      <c r="A186" s="355">
        <v>2013304</v>
      </c>
      <c r="B186" s="358" t="s">
        <v>187</v>
      </c>
      <c r="C186" s="360">
        <v>0</v>
      </c>
    </row>
    <row r="187" s="345" customFormat="1" customHeight="1" spans="1:3">
      <c r="A187" s="355">
        <v>2013350</v>
      </c>
      <c r="B187" s="358" t="s">
        <v>95</v>
      </c>
      <c r="C187" s="360">
        <v>0</v>
      </c>
    </row>
    <row r="188" s="345" customFormat="1" customHeight="1" spans="1:3">
      <c r="A188" s="355">
        <v>2013399</v>
      </c>
      <c r="B188" s="361" t="s">
        <v>188</v>
      </c>
      <c r="C188" s="360">
        <v>1631</v>
      </c>
    </row>
    <row r="189" s="345" customFormat="1" customHeight="1" spans="1:3">
      <c r="A189" s="355">
        <v>20134</v>
      </c>
      <c r="B189" s="361" t="s">
        <v>189</v>
      </c>
      <c r="C189" s="359">
        <f>SUM(C190:C196)</f>
        <v>136</v>
      </c>
    </row>
    <row r="190" s="345" customFormat="1" customHeight="1" spans="1:3">
      <c r="A190" s="355">
        <v>2013401</v>
      </c>
      <c r="B190" s="361" t="s">
        <v>86</v>
      </c>
      <c r="C190" s="360">
        <v>104</v>
      </c>
    </row>
    <row r="191" s="345" customFormat="1" customHeight="1" spans="1:3">
      <c r="A191" s="355">
        <v>2013402</v>
      </c>
      <c r="B191" s="358" t="s">
        <v>87</v>
      </c>
      <c r="C191" s="360">
        <v>10</v>
      </c>
    </row>
    <row r="192" s="345" customFormat="1" customHeight="1" spans="1:3">
      <c r="A192" s="355">
        <v>2013403</v>
      </c>
      <c r="B192" s="358" t="s">
        <v>88</v>
      </c>
      <c r="C192" s="360">
        <v>0</v>
      </c>
    </row>
    <row r="193" s="345" customFormat="1" customHeight="1" spans="1:3">
      <c r="A193" s="355">
        <v>2013404</v>
      </c>
      <c r="B193" s="358" t="s">
        <v>190</v>
      </c>
      <c r="C193" s="360">
        <v>22</v>
      </c>
    </row>
    <row r="194" s="345" customFormat="1" customHeight="1" spans="1:3">
      <c r="A194" s="355">
        <v>2013405</v>
      </c>
      <c r="B194" s="358" t="s">
        <v>191</v>
      </c>
      <c r="C194" s="360">
        <v>0</v>
      </c>
    </row>
    <row r="195" s="345" customFormat="1" customHeight="1" spans="1:3">
      <c r="A195" s="355">
        <v>2013450</v>
      </c>
      <c r="B195" s="358" t="s">
        <v>95</v>
      </c>
      <c r="C195" s="365">
        <v>0</v>
      </c>
    </row>
    <row r="196" s="345" customFormat="1" customHeight="1" spans="1:3">
      <c r="A196" s="355">
        <v>2013499</v>
      </c>
      <c r="B196" s="361" t="s">
        <v>192</v>
      </c>
      <c r="C196" s="365">
        <v>0</v>
      </c>
    </row>
    <row r="197" s="345" customFormat="1" customHeight="1" spans="1:3">
      <c r="A197" s="355">
        <v>20135</v>
      </c>
      <c r="B197" s="361" t="s">
        <v>193</v>
      </c>
      <c r="C197" s="359">
        <f>SUM(C198:C202)</f>
        <v>0</v>
      </c>
    </row>
    <row r="198" s="345" customFormat="1" customHeight="1" spans="1:3">
      <c r="A198" s="355">
        <v>2013501</v>
      </c>
      <c r="B198" s="361" t="s">
        <v>86</v>
      </c>
      <c r="C198" s="360">
        <v>0</v>
      </c>
    </row>
    <row r="199" s="345" customFormat="1" customHeight="1" spans="1:3">
      <c r="A199" s="355">
        <v>2013502</v>
      </c>
      <c r="B199" s="356" t="s">
        <v>87</v>
      </c>
      <c r="C199" s="360">
        <v>0</v>
      </c>
    </row>
    <row r="200" s="345" customFormat="1" customHeight="1" spans="1:3">
      <c r="A200" s="355">
        <v>2013503</v>
      </c>
      <c r="B200" s="358" t="s">
        <v>88</v>
      </c>
      <c r="C200" s="366">
        <v>0</v>
      </c>
    </row>
    <row r="201" s="345" customFormat="1" customHeight="1" spans="1:3">
      <c r="A201" s="355">
        <v>2013550</v>
      </c>
      <c r="B201" s="358" t="s">
        <v>95</v>
      </c>
      <c r="C201" s="366">
        <v>0</v>
      </c>
    </row>
    <row r="202" s="345" customFormat="1" customHeight="1" spans="1:3">
      <c r="A202" s="355">
        <v>2013599</v>
      </c>
      <c r="B202" s="358" t="s">
        <v>194</v>
      </c>
      <c r="C202" s="366">
        <v>0</v>
      </c>
    </row>
    <row r="203" s="345" customFormat="1" customHeight="1" spans="1:3">
      <c r="A203" s="355">
        <v>20136</v>
      </c>
      <c r="B203" s="361" t="s">
        <v>195</v>
      </c>
      <c r="C203" s="367">
        <f>SUM(C204:C208)</f>
        <v>71</v>
      </c>
    </row>
    <row r="204" s="345" customFormat="1" customHeight="1" spans="1:3">
      <c r="A204" s="355">
        <v>2013601</v>
      </c>
      <c r="B204" s="361" t="s">
        <v>86</v>
      </c>
      <c r="C204" s="366">
        <v>66</v>
      </c>
    </row>
    <row r="205" s="345" customFormat="1" customHeight="1" spans="1:3">
      <c r="A205" s="355">
        <v>2013602</v>
      </c>
      <c r="B205" s="361" t="s">
        <v>87</v>
      </c>
      <c r="C205" s="366">
        <v>5</v>
      </c>
    </row>
    <row r="206" s="345" customFormat="1" customHeight="1" spans="1:3">
      <c r="A206" s="355">
        <v>2013603</v>
      </c>
      <c r="B206" s="358" t="s">
        <v>88</v>
      </c>
      <c r="C206" s="366">
        <v>0</v>
      </c>
    </row>
    <row r="207" s="345" customFormat="1" customHeight="1" spans="1:3">
      <c r="A207" s="355">
        <v>2013650</v>
      </c>
      <c r="B207" s="358" t="s">
        <v>95</v>
      </c>
      <c r="C207" s="366">
        <v>0</v>
      </c>
    </row>
    <row r="208" s="345" customFormat="1" customHeight="1" spans="1:3">
      <c r="A208" s="355">
        <v>2013699</v>
      </c>
      <c r="B208" s="358" t="s">
        <v>196</v>
      </c>
      <c r="C208" s="366">
        <v>0</v>
      </c>
    </row>
    <row r="209" s="345" customFormat="1" customHeight="1" spans="1:3">
      <c r="A209" s="355">
        <v>20137</v>
      </c>
      <c r="B209" s="358" t="s">
        <v>197</v>
      </c>
      <c r="C209" s="366">
        <f>SUM(C210:C215)</f>
        <v>109</v>
      </c>
    </row>
    <row r="210" s="345" customFormat="1" customHeight="1" spans="1:3">
      <c r="A210" s="355">
        <v>2013701</v>
      </c>
      <c r="B210" s="358" t="s">
        <v>86</v>
      </c>
      <c r="C210" s="366">
        <v>89</v>
      </c>
    </row>
    <row r="211" s="345" customFormat="1" customHeight="1" spans="1:3">
      <c r="A211" s="355">
        <v>2013702</v>
      </c>
      <c r="B211" s="358" t="s">
        <v>87</v>
      </c>
      <c r="C211" s="366">
        <v>20</v>
      </c>
    </row>
    <row r="212" s="345" customFormat="1" customHeight="1" spans="1:3">
      <c r="A212" s="355">
        <v>2013703</v>
      </c>
      <c r="B212" s="358" t="s">
        <v>88</v>
      </c>
      <c r="C212" s="366">
        <v>0</v>
      </c>
    </row>
    <row r="213" s="345" customFormat="1" customHeight="1" spans="1:3">
      <c r="A213" s="355">
        <v>2013704</v>
      </c>
      <c r="B213" s="358" t="s">
        <v>198</v>
      </c>
      <c r="C213" s="366">
        <v>0</v>
      </c>
    </row>
    <row r="214" s="345" customFormat="1" customHeight="1" spans="1:3">
      <c r="A214" s="355">
        <v>2013750</v>
      </c>
      <c r="B214" s="358" t="s">
        <v>95</v>
      </c>
      <c r="C214" s="366">
        <v>0</v>
      </c>
    </row>
    <row r="215" s="345" customFormat="1" customHeight="1" spans="1:3">
      <c r="A215" s="355">
        <v>2013799</v>
      </c>
      <c r="B215" s="358" t="s">
        <v>199</v>
      </c>
      <c r="C215" s="366">
        <v>0</v>
      </c>
    </row>
    <row r="216" s="345" customFormat="1" customHeight="1" spans="1:3">
      <c r="A216" s="355">
        <v>20138</v>
      </c>
      <c r="B216" s="358" t="s">
        <v>200</v>
      </c>
      <c r="C216" s="367">
        <f>SUM(C217:C230)</f>
        <v>3336</v>
      </c>
    </row>
    <row r="217" s="345" customFormat="1" customHeight="1" spans="1:3">
      <c r="A217" s="355">
        <v>2013801</v>
      </c>
      <c r="B217" s="358" t="s">
        <v>86</v>
      </c>
      <c r="C217" s="360">
        <v>2151</v>
      </c>
    </row>
    <row r="218" s="345" customFormat="1" customHeight="1" spans="1:3">
      <c r="A218" s="355">
        <v>2013802</v>
      </c>
      <c r="B218" s="358" t="s">
        <v>87</v>
      </c>
      <c r="C218" s="360">
        <v>0</v>
      </c>
    </row>
    <row r="219" s="345" customFormat="1" customHeight="1" spans="1:3">
      <c r="A219" s="355">
        <v>2013803</v>
      </c>
      <c r="B219" s="358" t="s">
        <v>88</v>
      </c>
      <c r="C219" s="360">
        <v>0</v>
      </c>
    </row>
    <row r="220" s="345" customFormat="1" customHeight="1" spans="1:3">
      <c r="A220" s="355">
        <v>2013804</v>
      </c>
      <c r="B220" s="358" t="s">
        <v>201</v>
      </c>
      <c r="C220" s="360">
        <v>115</v>
      </c>
    </row>
    <row r="221" s="345" customFormat="1" customHeight="1" spans="1:3">
      <c r="A221" s="355">
        <v>2013805</v>
      </c>
      <c r="B221" s="358" t="s">
        <v>202</v>
      </c>
      <c r="C221" s="360">
        <v>290</v>
      </c>
    </row>
    <row r="222" s="345" customFormat="1" customHeight="1" spans="1:3">
      <c r="A222" s="355">
        <v>2013808</v>
      </c>
      <c r="B222" s="358" t="s">
        <v>127</v>
      </c>
      <c r="C222" s="360">
        <v>80</v>
      </c>
    </row>
    <row r="223" s="345" customFormat="1" customHeight="1" spans="1:3">
      <c r="A223" s="355">
        <v>2013810</v>
      </c>
      <c r="B223" s="358" t="s">
        <v>203</v>
      </c>
      <c r="C223" s="360">
        <v>0</v>
      </c>
    </row>
    <row r="224" s="345" customFormat="1" customHeight="1" spans="1:3">
      <c r="A224" s="355">
        <v>2013812</v>
      </c>
      <c r="B224" s="358" t="s">
        <v>204</v>
      </c>
      <c r="C224" s="360">
        <v>0</v>
      </c>
    </row>
    <row r="225" s="345" customFormat="1" customHeight="1" spans="1:3">
      <c r="A225" s="355">
        <v>2013813</v>
      </c>
      <c r="B225" s="358" t="s">
        <v>205</v>
      </c>
      <c r="C225" s="360">
        <v>0</v>
      </c>
    </row>
    <row r="226" s="345" customFormat="1" customHeight="1" spans="1:3">
      <c r="A226" s="355">
        <v>2013814</v>
      </c>
      <c r="B226" s="358" t="s">
        <v>206</v>
      </c>
      <c r="C226" s="360">
        <v>0</v>
      </c>
    </row>
    <row r="227" s="345" customFormat="1" customHeight="1" spans="1:3">
      <c r="A227" s="355">
        <v>2013815</v>
      </c>
      <c r="B227" s="358" t="s">
        <v>207</v>
      </c>
      <c r="C227" s="360">
        <v>0</v>
      </c>
    </row>
    <row r="228" s="345" customFormat="1" customHeight="1" spans="1:3">
      <c r="A228" s="355">
        <v>2013816</v>
      </c>
      <c r="B228" s="358" t="s">
        <v>208</v>
      </c>
      <c r="C228" s="360">
        <v>0</v>
      </c>
    </row>
    <row r="229" s="345" customFormat="1" customHeight="1" spans="1:3">
      <c r="A229" s="355">
        <v>2013850</v>
      </c>
      <c r="B229" s="358" t="s">
        <v>95</v>
      </c>
      <c r="C229" s="360">
        <v>0</v>
      </c>
    </row>
    <row r="230" s="345" customFormat="1" customHeight="1" spans="1:3">
      <c r="A230" s="355">
        <v>2013899</v>
      </c>
      <c r="B230" s="358" t="s">
        <v>209</v>
      </c>
      <c r="C230" s="360">
        <v>700</v>
      </c>
    </row>
    <row r="231" s="345" customFormat="1" customHeight="1" spans="1:3">
      <c r="A231" s="355">
        <v>20199</v>
      </c>
      <c r="B231" s="358" t="s">
        <v>210</v>
      </c>
      <c r="C231" s="359">
        <f>C232+C233</f>
        <v>125695</v>
      </c>
    </row>
    <row r="232" s="345" customFormat="1" customHeight="1" spans="1:3">
      <c r="A232" s="355">
        <v>2019901</v>
      </c>
      <c r="B232" s="361" t="s">
        <v>211</v>
      </c>
      <c r="C232" s="360">
        <v>0</v>
      </c>
    </row>
    <row r="233" s="345" customFormat="1" customHeight="1" spans="1:3">
      <c r="A233" s="355">
        <v>2019999</v>
      </c>
      <c r="B233" s="361" t="s">
        <v>212</v>
      </c>
      <c r="C233" s="360">
        <v>125695</v>
      </c>
    </row>
    <row r="234" s="345" customFormat="1" customHeight="1" spans="1:3">
      <c r="A234" s="355">
        <v>202</v>
      </c>
      <c r="B234" s="356" t="s">
        <v>213</v>
      </c>
      <c r="C234" s="359">
        <f>SUM(C235:C237)</f>
        <v>0</v>
      </c>
    </row>
    <row r="235" s="345" customFormat="1" customHeight="1" spans="1:3">
      <c r="A235" s="355">
        <v>20205</v>
      </c>
      <c r="B235" s="358" t="s">
        <v>214</v>
      </c>
      <c r="C235" s="360">
        <v>0</v>
      </c>
    </row>
    <row r="236" s="345" customFormat="1" customHeight="1" spans="1:3">
      <c r="A236" s="355">
        <v>20206</v>
      </c>
      <c r="B236" s="358" t="s">
        <v>215</v>
      </c>
      <c r="C236" s="360">
        <v>0</v>
      </c>
    </row>
    <row r="237" s="345" customFormat="1" customHeight="1" spans="1:3">
      <c r="A237" s="355">
        <v>20299</v>
      </c>
      <c r="B237" s="358" t="s">
        <v>216</v>
      </c>
      <c r="C237" s="360">
        <v>0</v>
      </c>
    </row>
    <row r="238" s="345" customFormat="1" customHeight="1" spans="1:3">
      <c r="A238" s="355">
        <v>203</v>
      </c>
      <c r="B238" s="356" t="s">
        <v>217</v>
      </c>
      <c r="C238" s="359">
        <f>C239+C247</f>
        <v>0</v>
      </c>
    </row>
    <row r="239" s="345" customFormat="1" customHeight="1" spans="1:3">
      <c r="A239" s="355">
        <v>20306</v>
      </c>
      <c r="B239" s="361" t="s">
        <v>218</v>
      </c>
      <c r="C239" s="359">
        <f>SUM(C240:C246)</f>
        <v>0</v>
      </c>
    </row>
    <row r="240" s="345" customFormat="1" customHeight="1" spans="1:3">
      <c r="A240" s="355">
        <v>2030601</v>
      </c>
      <c r="B240" s="361" t="s">
        <v>219</v>
      </c>
      <c r="C240" s="360">
        <v>0</v>
      </c>
    </row>
    <row r="241" s="345" customFormat="1" customHeight="1" spans="1:3">
      <c r="A241" s="355">
        <v>2030602</v>
      </c>
      <c r="B241" s="358" t="s">
        <v>220</v>
      </c>
      <c r="C241" s="360">
        <v>0</v>
      </c>
    </row>
    <row r="242" s="345" customFormat="1" customHeight="1" spans="1:3">
      <c r="A242" s="355">
        <v>2030603</v>
      </c>
      <c r="B242" s="358" t="s">
        <v>221</v>
      </c>
      <c r="C242" s="360">
        <v>0</v>
      </c>
    </row>
    <row r="243" s="345" customFormat="1" customHeight="1" spans="1:3">
      <c r="A243" s="355">
        <v>2030604</v>
      </c>
      <c r="B243" s="358" t="s">
        <v>222</v>
      </c>
      <c r="C243" s="360">
        <v>0</v>
      </c>
    </row>
    <row r="244" s="345" customFormat="1" customHeight="1" spans="1:3">
      <c r="A244" s="355">
        <v>2030607</v>
      </c>
      <c r="B244" s="361" t="s">
        <v>223</v>
      </c>
      <c r="C244" s="360">
        <v>0</v>
      </c>
    </row>
    <row r="245" s="345" customFormat="1" customHeight="1" spans="1:3">
      <c r="A245" s="355">
        <v>2030608</v>
      </c>
      <c r="B245" s="361" t="s">
        <v>224</v>
      </c>
      <c r="C245" s="360">
        <v>0</v>
      </c>
    </row>
    <row r="246" s="345" customFormat="1" customHeight="1" spans="1:3">
      <c r="A246" s="355">
        <v>2030699</v>
      </c>
      <c r="B246" s="361" t="s">
        <v>225</v>
      </c>
      <c r="C246" s="360">
        <v>0</v>
      </c>
    </row>
    <row r="247" s="345" customFormat="1" customHeight="1" spans="1:3">
      <c r="A247" s="355">
        <v>20399</v>
      </c>
      <c r="B247" s="361" t="s">
        <v>226</v>
      </c>
      <c r="C247" s="360">
        <v>0</v>
      </c>
    </row>
    <row r="248" s="345" customFormat="1" customHeight="1" spans="1:3">
      <c r="A248" s="355">
        <v>204</v>
      </c>
      <c r="B248" s="356" t="s">
        <v>227</v>
      </c>
      <c r="C248" s="359">
        <f>C249+C252+C263+C270+C278+C287+C301+C311+C321+C329+C335</f>
        <v>7297</v>
      </c>
    </row>
    <row r="249" s="345" customFormat="1" customHeight="1" spans="1:3">
      <c r="A249" s="355">
        <v>20401</v>
      </c>
      <c r="B249" s="358" t="s">
        <v>228</v>
      </c>
      <c r="C249" s="359">
        <f>C250+C251</f>
        <v>0</v>
      </c>
    </row>
    <row r="250" s="345" customFormat="1" customHeight="1" spans="1:3">
      <c r="A250" s="355">
        <v>2040101</v>
      </c>
      <c r="B250" s="358" t="s">
        <v>229</v>
      </c>
      <c r="C250" s="360">
        <v>0</v>
      </c>
    </row>
    <row r="251" s="345" customFormat="1" customHeight="1" spans="1:3">
      <c r="A251" s="355">
        <v>2040199</v>
      </c>
      <c r="B251" s="361" t="s">
        <v>230</v>
      </c>
      <c r="C251" s="360">
        <v>0</v>
      </c>
    </row>
    <row r="252" s="345" customFormat="1" customHeight="1" spans="1:3">
      <c r="A252" s="355">
        <v>20402</v>
      </c>
      <c r="B252" s="361" t="s">
        <v>231</v>
      </c>
      <c r="C252" s="359">
        <f>SUM(C253:C262)</f>
        <v>3009</v>
      </c>
    </row>
    <row r="253" s="345" customFormat="1" customHeight="1" spans="1:3">
      <c r="A253" s="355">
        <v>2040201</v>
      </c>
      <c r="B253" s="361" t="s">
        <v>86</v>
      </c>
      <c r="C253" s="360">
        <v>0</v>
      </c>
    </row>
    <row r="254" s="345" customFormat="1" customHeight="1" spans="1:3">
      <c r="A254" s="355">
        <v>2040202</v>
      </c>
      <c r="B254" s="361" t="s">
        <v>87</v>
      </c>
      <c r="C254" s="360">
        <v>1063</v>
      </c>
    </row>
    <row r="255" s="345" customFormat="1" customHeight="1" spans="1:3">
      <c r="A255" s="355">
        <v>2040203</v>
      </c>
      <c r="B255" s="361" t="s">
        <v>88</v>
      </c>
      <c r="C255" s="360">
        <v>0</v>
      </c>
    </row>
    <row r="256" s="345" customFormat="1" customHeight="1" spans="1:3">
      <c r="A256" s="355">
        <v>2040219</v>
      </c>
      <c r="B256" s="361" t="s">
        <v>127</v>
      </c>
      <c r="C256" s="360">
        <v>0</v>
      </c>
    </row>
    <row r="257" s="345" customFormat="1" customHeight="1" spans="1:3">
      <c r="A257" s="355">
        <v>2040220</v>
      </c>
      <c r="B257" s="361" t="s">
        <v>232</v>
      </c>
      <c r="C257" s="360">
        <v>10</v>
      </c>
    </row>
    <row r="258" s="345" customFormat="1" customHeight="1" spans="1:3">
      <c r="A258" s="355">
        <v>2040221</v>
      </c>
      <c r="B258" s="361" t="s">
        <v>233</v>
      </c>
      <c r="C258" s="360">
        <v>0</v>
      </c>
    </row>
    <row r="259" s="345" customFormat="1" customHeight="1" spans="1:3">
      <c r="A259" s="355">
        <v>2040222</v>
      </c>
      <c r="B259" s="361" t="s">
        <v>234</v>
      </c>
      <c r="C259" s="360">
        <v>0</v>
      </c>
    </row>
    <row r="260" s="345" customFormat="1" customHeight="1" spans="1:3">
      <c r="A260" s="355">
        <v>2040223</v>
      </c>
      <c r="B260" s="361" t="s">
        <v>235</v>
      </c>
      <c r="C260" s="360">
        <v>0</v>
      </c>
    </row>
    <row r="261" s="345" customFormat="1" customHeight="1" spans="1:3">
      <c r="A261" s="355">
        <v>2040250</v>
      </c>
      <c r="B261" s="361" t="s">
        <v>95</v>
      </c>
      <c r="C261" s="360">
        <v>0</v>
      </c>
    </row>
    <row r="262" s="345" customFormat="1" customHeight="1" spans="1:3">
      <c r="A262" s="355">
        <v>2040299</v>
      </c>
      <c r="B262" s="361" t="s">
        <v>236</v>
      </c>
      <c r="C262" s="360">
        <v>1936</v>
      </c>
    </row>
    <row r="263" s="345" customFormat="1" customHeight="1" spans="1:3">
      <c r="A263" s="355">
        <v>20403</v>
      </c>
      <c r="B263" s="358" t="s">
        <v>237</v>
      </c>
      <c r="C263" s="359">
        <f>SUM(C264:C269)</f>
        <v>0</v>
      </c>
    </row>
    <row r="264" s="345" customFormat="1" customHeight="1" spans="1:3">
      <c r="A264" s="355">
        <v>2040301</v>
      </c>
      <c r="B264" s="358" t="s">
        <v>86</v>
      </c>
      <c r="C264" s="360">
        <v>0</v>
      </c>
    </row>
    <row r="265" s="345" customFormat="1" customHeight="1" spans="1:3">
      <c r="A265" s="355">
        <v>2040302</v>
      </c>
      <c r="B265" s="358" t="s">
        <v>87</v>
      </c>
      <c r="C265" s="360">
        <v>0</v>
      </c>
    </row>
    <row r="266" s="345" customFormat="1" customHeight="1" spans="1:3">
      <c r="A266" s="355">
        <v>2040303</v>
      </c>
      <c r="B266" s="361" t="s">
        <v>88</v>
      </c>
      <c r="C266" s="360">
        <v>0</v>
      </c>
    </row>
    <row r="267" s="345" customFormat="1" customHeight="1" spans="1:3">
      <c r="A267" s="355">
        <v>2040304</v>
      </c>
      <c r="B267" s="361" t="s">
        <v>238</v>
      </c>
      <c r="C267" s="360">
        <v>0</v>
      </c>
    </row>
    <row r="268" s="345" customFormat="1" customHeight="1" spans="1:3">
      <c r="A268" s="355">
        <v>2040350</v>
      </c>
      <c r="B268" s="361" t="s">
        <v>95</v>
      </c>
      <c r="C268" s="360">
        <v>0</v>
      </c>
    </row>
    <row r="269" s="345" customFormat="1" customHeight="1" spans="1:3">
      <c r="A269" s="355">
        <v>2040399</v>
      </c>
      <c r="B269" s="356" t="s">
        <v>239</v>
      </c>
      <c r="C269" s="360">
        <v>0</v>
      </c>
    </row>
    <row r="270" s="345" customFormat="1" customHeight="1" spans="1:3">
      <c r="A270" s="355">
        <v>20404</v>
      </c>
      <c r="B270" s="362" t="s">
        <v>240</v>
      </c>
      <c r="C270" s="359">
        <f>SUM(C271:C277)</f>
        <v>1215</v>
      </c>
    </row>
    <row r="271" s="345" customFormat="1" customHeight="1" spans="1:3">
      <c r="A271" s="355">
        <v>2040401</v>
      </c>
      <c r="B271" s="358" t="s">
        <v>86</v>
      </c>
      <c r="C271" s="360">
        <v>1199</v>
      </c>
    </row>
    <row r="272" s="345" customFormat="1" customHeight="1" spans="1:3">
      <c r="A272" s="355">
        <v>2040402</v>
      </c>
      <c r="B272" s="358" t="s">
        <v>87</v>
      </c>
      <c r="C272" s="360">
        <v>16</v>
      </c>
    </row>
    <row r="273" s="345" customFormat="1" customHeight="1" spans="1:3">
      <c r="A273" s="355">
        <v>2040403</v>
      </c>
      <c r="B273" s="361" t="s">
        <v>88</v>
      </c>
      <c r="C273" s="360">
        <v>0</v>
      </c>
    </row>
    <row r="274" s="345" customFormat="1" customHeight="1" spans="1:3">
      <c r="A274" s="355">
        <v>2040409</v>
      </c>
      <c r="B274" s="361" t="s">
        <v>241</v>
      </c>
      <c r="C274" s="360">
        <v>0</v>
      </c>
    </row>
    <row r="275" s="345" customFormat="1" customHeight="1" spans="1:3">
      <c r="A275" s="355">
        <v>2040410</v>
      </c>
      <c r="B275" s="361" t="s">
        <v>242</v>
      </c>
      <c r="C275" s="360">
        <v>0</v>
      </c>
    </row>
    <row r="276" s="345" customFormat="1" customHeight="1" spans="1:3">
      <c r="A276" s="355">
        <v>2040450</v>
      </c>
      <c r="B276" s="361" t="s">
        <v>95</v>
      </c>
      <c r="C276" s="360">
        <v>0</v>
      </c>
    </row>
    <row r="277" s="345" customFormat="1" customHeight="1" spans="1:3">
      <c r="A277" s="355">
        <v>2040499</v>
      </c>
      <c r="B277" s="361" t="s">
        <v>243</v>
      </c>
      <c r="C277" s="360">
        <v>0</v>
      </c>
    </row>
    <row r="278" s="345" customFormat="1" customHeight="1" spans="1:3">
      <c r="A278" s="355">
        <v>20405</v>
      </c>
      <c r="B278" s="356" t="s">
        <v>244</v>
      </c>
      <c r="C278" s="359">
        <f>SUM(C279:C286)</f>
        <v>1969</v>
      </c>
    </row>
    <row r="279" s="345" customFormat="1" customHeight="1" spans="1:3">
      <c r="A279" s="355">
        <v>2040501</v>
      </c>
      <c r="B279" s="358" t="s">
        <v>86</v>
      </c>
      <c r="C279" s="360">
        <v>1914</v>
      </c>
    </row>
    <row r="280" s="345" customFormat="1" customHeight="1" spans="1:3">
      <c r="A280" s="355">
        <v>2040502</v>
      </c>
      <c r="B280" s="358" t="s">
        <v>87</v>
      </c>
      <c r="C280" s="360">
        <v>55</v>
      </c>
    </row>
    <row r="281" s="345" customFormat="1" customHeight="1" spans="1:3">
      <c r="A281" s="355">
        <v>2040503</v>
      </c>
      <c r="B281" s="358" t="s">
        <v>88</v>
      </c>
      <c r="C281" s="360">
        <v>0</v>
      </c>
    </row>
    <row r="282" s="345" customFormat="1" customHeight="1" spans="1:3">
      <c r="A282" s="355">
        <v>2040504</v>
      </c>
      <c r="B282" s="361" t="s">
        <v>245</v>
      </c>
      <c r="C282" s="360">
        <v>0</v>
      </c>
    </row>
    <row r="283" s="345" customFormat="1" customHeight="1" spans="1:3">
      <c r="A283" s="355">
        <v>2040505</v>
      </c>
      <c r="B283" s="361" t="s">
        <v>246</v>
      </c>
      <c r="C283" s="360">
        <v>0</v>
      </c>
    </row>
    <row r="284" s="345" customFormat="1" customHeight="1" spans="1:3">
      <c r="A284" s="355">
        <v>2040506</v>
      </c>
      <c r="B284" s="361" t="s">
        <v>247</v>
      </c>
      <c r="C284" s="360">
        <v>0</v>
      </c>
    </row>
    <row r="285" s="345" customFormat="1" customHeight="1" spans="1:3">
      <c r="A285" s="355">
        <v>2040550</v>
      </c>
      <c r="B285" s="358" t="s">
        <v>95</v>
      </c>
      <c r="C285" s="360">
        <v>0</v>
      </c>
    </row>
    <row r="286" s="345" customFormat="1" customHeight="1" spans="1:3">
      <c r="A286" s="355">
        <v>2040599</v>
      </c>
      <c r="B286" s="358" t="s">
        <v>248</v>
      </c>
      <c r="C286" s="360">
        <v>0</v>
      </c>
    </row>
    <row r="287" s="345" customFormat="1" customHeight="1" spans="1:3">
      <c r="A287" s="355">
        <v>20406</v>
      </c>
      <c r="B287" s="358" t="s">
        <v>249</v>
      </c>
      <c r="C287" s="359">
        <f>SUM(C288:C300)</f>
        <v>888</v>
      </c>
    </row>
    <row r="288" s="345" customFormat="1" customHeight="1" spans="1:3">
      <c r="A288" s="355">
        <v>2040601</v>
      </c>
      <c r="B288" s="361" t="s">
        <v>86</v>
      </c>
      <c r="C288" s="360">
        <v>725</v>
      </c>
    </row>
    <row r="289" s="345" customFormat="1" customHeight="1" spans="1:3">
      <c r="A289" s="355">
        <v>2040602</v>
      </c>
      <c r="B289" s="361" t="s">
        <v>87</v>
      </c>
      <c r="C289" s="360">
        <v>27</v>
      </c>
    </row>
    <row r="290" s="345" customFormat="1" customHeight="1" spans="1:3">
      <c r="A290" s="355">
        <v>2040603</v>
      </c>
      <c r="B290" s="361" t="s">
        <v>88</v>
      </c>
      <c r="C290" s="360">
        <v>0</v>
      </c>
    </row>
    <row r="291" s="345" customFormat="1" customHeight="1" spans="1:3">
      <c r="A291" s="355">
        <v>2040604</v>
      </c>
      <c r="B291" s="356" t="s">
        <v>250</v>
      </c>
      <c r="C291" s="360">
        <v>108</v>
      </c>
    </row>
    <row r="292" s="345" customFormat="1" customHeight="1" spans="1:3">
      <c r="A292" s="355">
        <v>2040605</v>
      </c>
      <c r="B292" s="358" t="s">
        <v>251</v>
      </c>
      <c r="C292" s="360">
        <v>23</v>
      </c>
    </row>
    <row r="293" s="345" customFormat="1" customHeight="1" spans="1:3">
      <c r="A293" s="355">
        <v>2040606</v>
      </c>
      <c r="B293" s="358" t="s">
        <v>252</v>
      </c>
      <c r="C293" s="360">
        <v>0</v>
      </c>
    </row>
    <row r="294" s="345" customFormat="1" customHeight="1" spans="1:3">
      <c r="A294" s="355">
        <v>2040607</v>
      </c>
      <c r="B294" s="362" t="s">
        <v>253</v>
      </c>
      <c r="C294" s="360">
        <v>5</v>
      </c>
    </row>
    <row r="295" s="345" customFormat="1" customHeight="1" spans="1:3">
      <c r="A295" s="355">
        <v>2040608</v>
      </c>
      <c r="B295" s="361" t="s">
        <v>254</v>
      </c>
      <c r="C295" s="360">
        <v>0</v>
      </c>
    </row>
    <row r="296" s="345" customFormat="1" customHeight="1" spans="1:3">
      <c r="A296" s="355">
        <v>2040610</v>
      </c>
      <c r="B296" s="361" t="s">
        <v>255</v>
      </c>
      <c r="C296" s="360">
        <v>0</v>
      </c>
    </row>
    <row r="297" s="345" customFormat="1" customHeight="1" spans="1:3">
      <c r="A297" s="355">
        <v>2040612</v>
      </c>
      <c r="B297" s="361" t="s">
        <v>256</v>
      </c>
      <c r="C297" s="360">
        <v>0</v>
      </c>
    </row>
    <row r="298" s="345" customFormat="1" customHeight="1" spans="1:3">
      <c r="A298" s="355">
        <v>2040613</v>
      </c>
      <c r="B298" s="361" t="s">
        <v>127</v>
      </c>
      <c r="C298" s="360">
        <v>0</v>
      </c>
    </row>
    <row r="299" s="345" customFormat="1" customHeight="1" spans="1:3">
      <c r="A299" s="355">
        <v>2040650</v>
      </c>
      <c r="B299" s="361" t="s">
        <v>95</v>
      </c>
      <c r="C299" s="360">
        <v>0</v>
      </c>
    </row>
    <row r="300" s="345" customFormat="1" customHeight="1" spans="1:3">
      <c r="A300" s="355">
        <v>2040699</v>
      </c>
      <c r="B300" s="358" t="s">
        <v>257</v>
      </c>
      <c r="C300" s="360">
        <v>0</v>
      </c>
    </row>
    <row r="301" s="345" customFormat="1" customHeight="1" spans="1:3">
      <c r="A301" s="355">
        <v>20407</v>
      </c>
      <c r="B301" s="362" t="s">
        <v>258</v>
      </c>
      <c r="C301" s="359">
        <f>SUM(C302:C310)</f>
        <v>0</v>
      </c>
    </row>
    <row r="302" s="345" customFormat="1" customHeight="1" spans="1:3">
      <c r="A302" s="355">
        <v>2040701</v>
      </c>
      <c r="B302" s="358" t="s">
        <v>86</v>
      </c>
      <c r="C302" s="360">
        <v>0</v>
      </c>
    </row>
    <row r="303" s="345" customFormat="1" customHeight="1" spans="1:3">
      <c r="A303" s="355">
        <v>2040702</v>
      </c>
      <c r="B303" s="361" t="s">
        <v>87</v>
      </c>
      <c r="C303" s="360">
        <v>0</v>
      </c>
    </row>
    <row r="304" s="345" customFormat="1" customHeight="1" spans="1:3">
      <c r="A304" s="355">
        <v>2040703</v>
      </c>
      <c r="B304" s="361" t="s">
        <v>88</v>
      </c>
      <c r="C304" s="360">
        <v>0</v>
      </c>
    </row>
    <row r="305" s="345" customFormat="1" customHeight="1" spans="1:3">
      <c r="A305" s="355">
        <v>2040704</v>
      </c>
      <c r="B305" s="361" t="s">
        <v>259</v>
      </c>
      <c r="C305" s="360">
        <v>0</v>
      </c>
    </row>
    <row r="306" s="345" customFormat="1" customHeight="1" spans="1:3">
      <c r="A306" s="355">
        <v>2040705</v>
      </c>
      <c r="B306" s="356" t="s">
        <v>260</v>
      </c>
      <c r="C306" s="360">
        <v>0</v>
      </c>
    </row>
    <row r="307" s="345" customFormat="1" customHeight="1" spans="1:3">
      <c r="A307" s="355">
        <v>2040706</v>
      </c>
      <c r="B307" s="358" t="s">
        <v>261</v>
      </c>
      <c r="C307" s="360">
        <v>0</v>
      </c>
    </row>
    <row r="308" s="345" customFormat="1" customHeight="1" spans="1:3">
      <c r="A308" s="355">
        <v>2040707</v>
      </c>
      <c r="B308" s="358" t="s">
        <v>127</v>
      </c>
      <c r="C308" s="360">
        <v>0</v>
      </c>
    </row>
    <row r="309" s="345" customFormat="1" customHeight="1" spans="1:3">
      <c r="A309" s="355">
        <v>2040750</v>
      </c>
      <c r="B309" s="358" t="s">
        <v>95</v>
      </c>
      <c r="C309" s="360">
        <v>0</v>
      </c>
    </row>
    <row r="310" s="345" customFormat="1" customHeight="1" spans="1:3">
      <c r="A310" s="355">
        <v>2040799</v>
      </c>
      <c r="B310" s="358" t="s">
        <v>262</v>
      </c>
      <c r="C310" s="360">
        <v>0</v>
      </c>
    </row>
    <row r="311" s="345" customFormat="1" customHeight="1" spans="1:3">
      <c r="A311" s="355">
        <v>20408</v>
      </c>
      <c r="B311" s="361" t="s">
        <v>263</v>
      </c>
      <c r="C311" s="359">
        <f>SUM(C312:C320)</f>
        <v>0</v>
      </c>
    </row>
    <row r="312" s="345" customFormat="1" customHeight="1" spans="1:3">
      <c r="A312" s="355">
        <v>2040801</v>
      </c>
      <c r="B312" s="361" t="s">
        <v>86</v>
      </c>
      <c r="C312" s="360">
        <v>0</v>
      </c>
    </row>
    <row r="313" s="345" customFormat="1" customHeight="1" spans="1:3">
      <c r="A313" s="355">
        <v>2040802</v>
      </c>
      <c r="B313" s="361" t="s">
        <v>87</v>
      </c>
      <c r="C313" s="360">
        <v>0</v>
      </c>
    </row>
    <row r="314" s="345" customFormat="1" customHeight="1" spans="1:3">
      <c r="A314" s="355">
        <v>2040803</v>
      </c>
      <c r="B314" s="358" t="s">
        <v>88</v>
      </c>
      <c r="C314" s="360">
        <v>0</v>
      </c>
    </row>
    <row r="315" s="345" customFormat="1" customHeight="1" spans="1:3">
      <c r="A315" s="355">
        <v>2040804</v>
      </c>
      <c r="B315" s="358" t="s">
        <v>264</v>
      </c>
      <c r="C315" s="360">
        <v>0</v>
      </c>
    </row>
    <row r="316" s="345" customFormat="1" customHeight="1" spans="1:3">
      <c r="A316" s="355">
        <v>2040805</v>
      </c>
      <c r="B316" s="358" t="s">
        <v>265</v>
      </c>
      <c r="C316" s="360">
        <v>0</v>
      </c>
    </row>
    <row r="317" s="345" customFormat="1" customHeight="1" spans="1:3">
      <c r="A317" s="355">
        <v>2040806</v>
      </c>
      <c r="B317" s="361" t="s">
        <v>266</v>
      </c>
      <c r="C317" s="360">
        <v>0</v>
      </c>
    </row>
    <row r="318" s="345" customFormat="1" customHeight="1" spans="1:3">
      <c r="A318" s="355">
        <v>2040807</v>
      </c>
      <c r="B318" s="361" t="s">
        <v>127</v>
      </c>
      <c r="C318" s="360">
        <v>0</v>
      </c>
    </row>
    <row r="319" s="345" customFormat="1" customHeight="1" spans="1:3">
      <c r="A319" s="355">
        <v>2040850</v>
      </c>
      <c r="B319" s="361" t="s">
        <v>95</v>
      </c>
      <c r="C319" s="360">
        <v>0</v>
      </c>
    </row>
    <row r="320" s="345" customFormat="1" customHeight="1" spans="1:3">
      <c r="A320" s="355">
        <v>2040899</v>
      </c>
      <c r="B320" s="361" t="s">
        <v>267</v>
      </c>
      <c r="C320" s="360">
        <v>0</v>
      </c>
    </row>
    <row r="321" s="345" customFormat="1" customHeight="1" spans="1:3">
      <c r="A321" s="355">
        <v>20409</v>
      </c>
      <c r="B321" s="356" t="s">
        <v>268</v>
      </c>
      <c r="C321" s="359">
        <f>SUM(C322:C328)</f>
        <v>0</v>
      </c>
    </row>
    <row r="322" s="345" customFormat="1" customHeight="1" spans="1:3">
      <c r="A322" s="355">
        <v>2040901</v>
      </c>
      <c r="B322" s="358" t="s">
        <v>86</v>
      </c>
      <c r="C322" s="360">
        <v>0</v>
      </c>
    </row>
    <row r="323" s="345" customFormat="1" customHeight="1" spans="1:3">
      <c r="A323" s="355">
        <v>2040902</v>
      </c>
      <c r="B323" s="358" t="s">
        <v>87</v>
      </c>
      <c r="C323" s="360">
        <v>0</v>
      </c>
    </row>
    <row r="324" s="345" customFormat="1" customHeight="1" spans="1:3">
      <c r="A324" s="355">
        <v>2040903</v>
      </c>
      <c r="B324" s="362" t="s">
        <v>88</v>
      </c>
      <c r="C324" s="360">
        <v>0</v>
      </c>
    </row>
    <row r="325" s="345" customFormat="1" customHeight="1" spans="1:3">
      <c r="A325" s="355">
        <v>2040904</v>
      </c>
      <c r="B325" s="363" t="s">
        <v>269</v>
      </c>
      <c r="C325" s="360">
        <v>0</v>
      </c>
    </row>
    <row r="326" s="345" customFormat="1" customHeight="1" spans="1:3">
      <c r="A326" s="355">
        <v>2040905</v>
      </c>
      <c r="B326" s="361" t="s">
        <v>270</v>
      </c>
      <c r="C326" s="360">
        <v>0</v>
      </c>
    </row>
    <row r="327" s="345" customFormat="1" customHeight="1" spans="1:3">
      <c r="A327" s="355">
        <v>2040950</v>
      </c>
      <c r="B327" s="361" t="s">
        <v>95</v>
      </c>
      <c r="C327" s="360">
        <v>0</v>
      </c>
    </row>
    <row r="328" s="345" customFormat="1" customHeight="1" spans="1:3">
      <c r="A328" s="355">
        <v>2040999</v>
      </c>
      <c r="B328" s="358" t="s">
        <v>271</v>
      </c>
      <c r="C328" s="360">
        <v>0</v>
      </c>
    </row>
    <row r="329" s="345" customFormat="1" customHeight="1" spans="1:3">
      <c r="A329" s="355">
        <v>20410</v>
      </c>
      <c r="B329" s="358" t="s">
        <v>272</v>
      </c>
      <c r="C329" s="359">
        <f>SUM(C330:C334)</f>
        <v>0</v>
      </c>
    </row>
    <row r="330" s="345" customFormat="1" customHeight="1" spans="1:3">
      <c r="A330" s="355">
        <v>2041001</v>
      </c>
      <c r="B330" s="358" t="s">
        <v>86</v>
      </c>
      <c r="C330" s="360">
        <v>0</v>
      </c>
    </row>
    <row r="331" s="345" customFormat="1" customHeight="1" spans="1:3">
      <c r="A331" s="355">
        <v>2041002</v>
      </c>
      <c r="B331" s="361" t="s">
        <v>87</v>
      </c>
      <c r="C331" s="360">
        <v>0</v>
      </c>
    </row>
    <row r="332" s="345" customFormat="1" customHeight="1" spans="1:3">
      <c r="A332" s="355">
        <v>2041006</v>
      </c>
      <c r="B332" s="358" t="s">
        <v>127</v>
      </c>
      <c r="C332" s="360">
        <v>0</v>
      </c>
    </row>
    <row r="333" s="345" customFormat="1" customHeight="1" spans="1:3">
      <c r="A333" s="355">
        <v>2041007</v>
      </c>
      <c r="B333" s="361" t="s">
        <v>273</v>
      </c>
      <c r="C333" s="360">
        <v>0</v>
      </c>
    </row>
    <row r="334" s="345" customFormat="1" customHeight="1" spans="1:3">
      <c r="A334" s="355">
        <v>2041099</v>
      </c>
      <c r="B334" s="358" t="s">
        <v>274</v>
      </c>
      <c r="C334" s="360">
        <v>0</v>
      </c>
    </row>
    <row r="335" s="345" customFormat="1" customHeight="1" spans="1:3">
      <c r="A335" s="355">
        <v>20499</v>
      </c>
      <c r="B335" s="358" t="s">
        <v>275</v>
      </c>
      <c r="C335" s="359">
        <f>SUM(C336:C337)</f>
        <v>216</v>
      </c>
    </row>
    <row r="336" s="345" customFormat="1" customHeight="1" spans="1:3">
      <c r="A336" s="355">
        <v>2049902</v>
      </c>
      <c r="B336" s="358" t="s">
        <v>276</v>
      </c>
      <c r="C336" s="360">
        <v>0</v>
      </c>
    </row>
    <row r="337" s="345" customFormat="1" customHeight="1" spans="1:3">
      <c r="A337" s="355">
        <v>2049999</v>
      </c>
      <c r="B337" s="358" t="s">
        <v>277</v>
      </c>
      <c r="C337" s="360">
        <v>216</v>
      </c>
    </row>
    <row r="338" s="345" customFormat="1" customHeight="1" spans="1:3">
      <c r="A338" s="355">
        <v>205</v>
      </c>
      <c r="B338" s="356" t="s">
        <v>278</v>
      </c>
      <c r="C338" s="359">
        <f>C339+C344+C351+C357+C363+C367+C371+C375+C381+C388</f>
        <v>113968</v>
      </c>
    </row>
    <row r="339" s="345" customFormat="1" customHeight="1" spans="1:3">
      <c r="A339" s="355">
        <v>20501</v>
      </c>
      <c r="B339" s="361" t="s">
        <v>279</v>
      </c>
      <c r="C339" s="359">
        <f>SUM(C340:C343)</f>
        <v>1822</v>
      </c>
    </row>
    <row r="340" s="345" customFormat="1" customHeight="1" spans="1:3">
      <c r="A340" s="355">
        <v>2050101</v>
      </c>
      <c r="B340" s="358" t="s">
        <v>86</v>
      </c>
      <c r="C340" s="360">
        <v>1822</v>
      </c>
    </row>
    <row r="341" s="345" customFormat="1" customHeight="1" spans="1:3">
      <c r="A341" s="355">
        <v>2050102</v>
      </c>
      <c r="B341" s="358" t="s">
        <v>87</v>
      </c>
      <c r="C341" s="360">
        <v>0</v>
      </c>
    </row>
    <row r="342" s="345" customFormat="1" customHeight="1" spans="1:3">
      <c r="A342" s="355">
        <v>2050103</v>
      </c>
      <c r="B342" s="358" t="s">
        <v>88</v>
      </c>
      <c r="C342" s="360">
        <v>0</v>
      </c>
    </row>
    <row r="343" s="345" customFormat="1" customHeight="1" spans="1:3">
      <c r="A343" s="355">
        <v>2050199</v>
      </c>
      <c r="B343" s="363" t="s">
        <v>280</v>
      </c>
      <c r="C343" s="360">
        <v>0</v>
      </c>
    </row>
    <row r="344" s="345" customFormat="1" customHeight="1" spans="1:3">
      <c r="A344" s="355">
        <v>20502</v>
      </c>
      <c r="B344" s="358" t="s">
        <v>281</v>
      </c>
      <c r="C344" s="359">
        <f>SUM(C345:C350)</f>
        <v>105604</v>
      </c>
    </row>
    <row r="345" s="345" customFormat="1" customHeight="1" spans="1:3">
      <c r="A345" s="355">
        <v>2050201</v>
      </c>
      <c r="B345" s="358" t="s">
        <v>282</v>
      </c>
      <c r="C345" s="360">
        <v>5820</v>
      </c>
    </row>
    <row r="346" s="345" customFormat="1" customHeight="1" spans="1:3">
      <c r="A346" s="355">
        <v>2050202</v>
      </c>
      <c r="B346" s="358" t="s">
        <v>283</v>
      </c>
      <c r="C346" s="360">
        <v>57688</v>
      </c>
    </row>
    <row r="347" s="345" customFormat="1" customHeight="1" spans="1:3">
      <c r="A347" s="355">
        <v>2050203</v>
      </c>
      <c r="B347" s="361" t="s">
        <v>284</v>
      </c>
      <c r="C347" s="360">
        <v>35927</v>
      </c>
    </row>
    <row r="348" s="345" customFormat="1" customHeight="1" spans="1:3">
      <c r="A348" s="355">
        <v>2050204</v>
      </c>
      <c r="B348" s="361" t="s">
        <v>285</v>
      </c>
      <c r="C348" s="360">
        <v>19</v>
      </c>
    </row>
    <row r="349" s="345" customFormat="1" customHeight="1" spans="1:3">
      <c r="A349" s="355">
        <v>2050205</v>
      </c>
      <c r="B349" s="361" t="s">
        <v>286</v>
      </c>
      <c r="C349" s="360">
        <v>0</v>
      </c>
    </row>
    <row r="350" s="345" customFormat="1" customHeight="1" spans="1:3">
      <c r="A350" s="355">
        <v>2050299</v>
      </c>
      <c r="B350" s="358" t="s">
        <v>287</v>
      </c>
      <c r="C350" s="360">
        <v>6150</v>
      </c>
    </row>
    <row r="351" s="345" customFormat="1" customHeight="1" spans="1:3">
      <c r="A351" s="355">
        <v>20503</v>
      </c>
      <c r="B351" s="358" t="s">
        <v>288</v>
      </c>
      <c r="C351" s="359">
        <f>SUM(C352:C356)</f>
        <v>6</v>
      </c>
    </row>
    <row r="352" s="345" customFormat="1" customHeight="1" spans="1:3">
      <c r="A352" s="355">
        <v>2050301</v>
      </c>
      <c r="B352" s="358" t="s">
        <v>289</v>
      </c>
      <c r="C352" s="360">
        <v>0</v>
      </c>
    </row>
    <row r="353" s="345" customFormat="1" customHeight="1" spans="1:3">
      <c r="A353" s="355">
        <v>2050302</v>
      </c>
      <c r="B353" s="358" t="s">
        <v>290</v>
      </c>
      <c r="C353" s="360">
        <v>0</v>
      </c>
    </row>
    <row r="354" s="345" customFormat="1" customHeight="1" spans="1:3">
      <c r="A354" s="355">
        <v>2050303</v>
      </c>
      <c r="B354" s="358" t="s">
        <v>291</v>
      </c>
      <c r="C354" s="360">
        <v>0</v>
      </c>
    </row>
    <row r="355" s="345" customFormat="1" customHeight="1" spans="1:3">
      <c r="A355" s="355">
        <v>2050305</v>
      </c>
      <c r="B355" s="361" t="s">
        <v>292</v>
      </c>
      <c r="C355" s="360">
        <v>0</v>
      </c>
    </row>
    <row r="356" s="345" customFormat="1" customHeight="1" spans="1:3">
      <c r="A356" s="355">
        <v>2050399</v>
      </c>
      <c r="B356" s="361" t="s">
        <v>293</v>
      </c>
      <c r="C356" s="360">
        <v>6</v>
      </c>
    </row>
    <row r="357" s="345" customFormat="1" customHeight="1" spans="1:3">
      <c r="A357" s="355">
        <v>20504</v>
      </c>
      <c r="B357" s="356" t="s">
        <v>294</v>
      </c>
      <c r="C357" s="359">
        <f>SUM(C358:C362)</f>
        <v>0</v>
      </c>
    </row>
    <row r="358" s="345" customFormat="1" customHeight="1" spans="1:3">
      <c r="A358" s="355">
        <v>2050401</v>
      </c>
      <c r="B358" s="358" t="s">
        <v>295</v>
      </c>
      <c r="C358" s="360">
        <v>0</v>
      </c>
    </row>
    <row r="359" s="345" customFormat="1" customHeight="1" spans="1:3">
      <c r="A359" s="355">
        <v>2050402</v>
      </c>
      <c r="B359" s="358" t="s">
        <v>296</v>
      </c>
      <c r="C359" s="360">
        <v>0</v>
      </c>
    </row>
    <row r="360" s="345" customFormat="1" customHeight="1" spans="1:3">
      <c r="A360" s="355">
        <v>2050403</v>
      </c>
      <c r="B360" s="358" t="s">
        <v>297</v>
      </c>
      <c r="C360" s="360">
        <v>0</v>
      </c>
    </row>
    <row r="361" s="345" customFormat="1" customHeight="1" spans="1:3">
      <c r="A361" s="355">
        <v>2050404</v>
      </c>
      <c r="B361" s="361" t="s">
        <v>298</v>
      </c>
      <c r="C361" s="360">
        <v>0</v>
      </c>
    </row>
    <row r="362" s="345" customFormat="1" customHeight="1" spans="1:3">
      <c r="A362" s="355">
        <v>2050499</v>
      </c>
      <c r="B362" s="361" t="s">
        <v>299</v>
      </c>
      <c r="C362" s="360">
        <v>0</v>
      </c>
    </row>
    <row r="363" s="345" customFormat="1" customHeight="1" spans="1:3">
      <c r="A363" s="355">
        <v>20505</v>
      </c>
      <c r="B363" s="361" t="s">
        <v>300</v>
      </c>
      <c r="C363" s="359">
        <f>SUM(C364:C366)</f>
        <v>0</v>
      </c>
    </row>
    <row r="364" s="345" customFormat="1" customHeight="1" spans="1:3">
      <c r="A364" s="355">
        <v>2050501</v>
      </c>
      <c r="B364" s="358" t="s">
        <v>301</v>
      </c>
      <c r="C364" s="360">
        <v>0</v>
      </c>
    </row>
    <row r="365" s="345" customFormat="1" customHeight="1" spans="1:3">
      <c r="A365" s="355">
        <v>2050502</v>
      </c>
      <c r="B365" s="358" t="s">
        <v>302</v>
      </c>
      <c r="C365" s="360">
        <v>0</v>
      </c>
    </row>
    <row r="366" s="345" customFormat="1" customHeight="1" spans="1:3">
      <c r="A366" s="355">
        <v>2050599</v>
      </c>
      <c r="B366" s="358" t="s">
        <v>303</v>
      </c>
      <c r="C366" s="360">
        <v>0</v>
      </c>
    </row>
    <row r="367" s="345" customFormat="1" customHeight="1" spans="1:3">
      <c r="A367" s="355">
        <v>20506</v>
      </c>
      <c r="B367" s="361" t="s">
        <v>304</v>
      </c>
      <c r="C367" s="359">
        <f>SUM(C368:C370)</f>
        <v>0</v>
      </c>
    </row>
    <row r="368" s="345" customFormat="1" customHeight="1" spans="1:3">
      <c r="A368" s="355">
        <v>2050601</v>
      </c>
      <c r="B368" s="361" t="s">
        <v>305</v>
      </c>
      <c r="C368" s="360">
        <v>0</v>
      </c>
    </row>
    <row r="369" s="345" customFormat="1" customHeight="1" spans="1:3">
      <c r="A369" s="355">
        <v>2050602</v>
      </c>
      <c r="B369" s="361" t="s">
        <v>306</v>
      </c>
      <c r="C369" s="360">
        <v>0</v>
      </c>
    </row>
    <row r="370" s="345" customFormat="1" customHeight="1" spans="1:3">
      <c r="A370" s="355">
        <v>2050699</v>
      </c>
      <c r="B370" s="356" t="s">
        <v>307</v>
      </c>
      <c r="C370" s="360">
        <v>0</v>
      </c>
    </row>
    <row r="371" s="345" customFormat="1" customHeight="1" spans="1:3">
      <c r="A371" s="355">
        <v>20507</v>
      </c>
      <c r="B371" s="358" t="s">
        <v>308</v>
      </c>
      <c r="C371" s="359">
        <f>SUM(C372:C374)</f>
        <v>0</v>
      </c>
    </row>
    <row r="372" s="345" customFormat="1" customHeight="1" spans="1:3">
      <c r="A372" s="355">
        <v>2050701</v>
      </c>
      <c r="B372" s="358" t="s">
        <v>309</v>
      </c>
      <c r="C372" s="360">
        <v>0</v>
      </c>
    </row>
    <row r="373" s="345" customFormat="1" customHeight="1" spans="1:3">
      <c r="A373" s="355">
        <v>2050702</v>
      </c>
      <c r="B373" s="358" t="s">
        <v>310</v>
      </c>
      <c r="C373" s="360">
        <v>0</v>
      </c>
    </row>
    <row r="374" s="345" customFormat="1" customHeight="1" spans="1:3">
      <c r="A374" s="355">
        <v>2050799</v>
      </c>
      <c r="B374" s="361" t="s">
        <v>311</v>
      </c>
      <c r="C374" s="360">
        <v>0</v>
      </c>
    </row>
    <row r="375" s="345" customFormat="1" customHeight="1" spans="1:3">
      <c r="A375" s="355">
        <v>20508</v>
      </c>
      <c r="B375" s="361" t="s">
        <v>312</v>
      </c>
      <c r="C375" s="359">
        <f>SUM(C376:C380)</f>
        <v>2347</v>
      </c>
    </row>
    <row r="376" s="345" customFormat="1" customHeight="1" spans="1:3">
      <c r="A376" s="355">
        <v>2050801</v>
      </c>
      <c r="B376" s="361" t="s">
        <v>313</v>
      </c>
      <c r="C376" s="360">
        <v>2125</v>
      </c>
    </row>
    <row r="377" s="345" customFormat="1" customHeight="1" spans="1:3">
      <c r="A377" s="355">
        <v>2050802</v>
      </c>
      <c r="B377" s="358" t="s">
        <v>314</v>
      </c>
      <c r="C377" s="360">
        <v>222</v>
      </c>
    </row>
    <row r="378" s="345" customFormat="1" customHeight="1" spans="1:3">
      <c r="A378" s="355">
        <v>2050803</v>
      </c>
      <c r="B378" s="358" t="s">
        <v>315</v>
      </c>
      <c r="C378" s="360">
        <v>0</v>
      </c>
    </row>
    <row r="379" s="345" customFormat="1" customHeight="1" spans="1:3">
      <c r="A379" s="355">
        <v>2050804</v>
      </c>
      <c r="B379" s="358" t="s">
        <v>316</v>
      </c>
      <c r="C379" s="360">
        <v>0</v>
      </c>
    </row>
    <row r="380" s="345" customFormat="1" customHeight="1" spans="1:3">
      <c r="A380" s="355">
        <v>2050899</v>
      </c>
      <c r="B380" s="358" t="s">
        <v>317</v>
      </c>
      <c r="C380" s="360">
        <v>0</v>
      </c>
    </row>
    <row r="381" s="345" customFormat="1" customHeight="1" spans="1:3">
      <c r="A381" s="355">
        <v>20509</v>
      </c>
      <c r="B381" s="358" t="s">
        <v>318</v>
      </c>
      <c r="C381" s="359">
        <f>SUM(C382:C387)</f>
        <v>2000</v>
      </c>
    </row>
    <row r="382" s="345" customFormat="1" customHeight="1" spans="1:3">
      <c r="A382" s="355">
        <v>2050901</v>
      </c>
      <c r="B382" s="361" t="s">
        <v>319</v>
      </c>
      <c r="C382" s="360">
        <v>0</v>
      </c>
    </row>
    <row r="383" s="345" customFormat="1" customHeight="1" spans="1:3">
      <c r="A383" s="355">
        <v>2050902</v>
      </c>
      <c r="B383" s="361" t="s">
        <v>320</v>
      </c>
      <c r="C383" s="360">
        <v>0</v>
      </c>
    </row>
    <row r="384" s="345" customFormat="1" customHeight="1" spans="1:3">
      <c r="A384" s="355">
        <v>2050903</v>
      </c>
      <c r="B384" s="361" t="s">
        <v>321</v>
      </c>
      <c r="C384" s="360">
        <v>0</v>
      </c>
    </row>
    <row r="385" s="345" customFormat="1" customHeight="1" spans="1:3">
      <c r="A385" s="355">
        <v>2050904</v>
      </c>
      <c r="B385" s="356" t="s">
        <v>322</v>
      </c>
      <c r="C385" s="360">
        <v>0</v>
      </c>
    </row>
    <row r="386" s="345" customFormat="1" customHeight="1" spans="1:3">
      <c r="A386" s="355">
        <v>2050905</v>
      </c>
      <c r="B386" s="358" t="s">
        <v>323</v>
      </c>
      <c r="C386" s="360">
        <v>0</v>
      </c>
    </row>
    <row r="387" s="345" customFormat="1" customHeight="1" spans="1:3">
      <c r="A387" s="355">
        <v>2050999</v>
      </c>
      <c r="B387" s="358" t="s">
        <v>324</v>
      </c>
      <c r="C387" s="360">
        <v>2000</v>
      </c>
    </row>
    <row r="388" s="345" customFormat="1" customHeight="1" spans="1:3">
      <c r="A388" s="355">
        <v>2059999</v>
      </c>
      <c r="B388" s="358" t="s">
        <v>325</v>
      </c>
      <c r="C388" s="360">
        <v>2189</v>
      </c>
    </row>
    <row r="389" s="345" customFormat="1" customHeight="1" spans="1:3">
      <c r="A389" s="355">
        <v>206</v>
      </c>
      <c r="B389" s="356" t="s">
        <v>326</v>
      </c>
      <c r="C389" s="359">
        <f>C390+C395+C404+C410+C415+C420+C425+C432+C436+C440</f>
        <v>2869</v>
      </c>
    </row>
    <row r="390" s="345" customFormat="1" customHeight="1" spans="1:3">
      <c r="A390" s="355">
        <v>20601</v>
      </c>
      <c r="B390" s="361" t="s">
        <v>327</v>
      </c>
      <c r="C390" s="359">
        <f>SUM(C391:C394)</f>
        <v>5</v>
      </c>
    </row>
    <row r="391" s="345" customFormat="1" customHeight="1" spans="1:3">
      <c r="A391" s="355">
        <v>2060101</v>
      </c>
      <c r="B391" s="358" t="s">
        <v>86</v>
      </c>
      <c r="C391" s="360">
        <v>0</v>
      </c>
    </row>
    <row r="392" s="345" customFormat="1" customHeight="1" spans="1:3">
      <c r="A392" s="355">
        <v>2060102</v>
      </c>
      <c r="B392" s="358" t="s">
        <v>87</v>
      </c>
      <c r="C392" s="360">
        <v>5</v>
      </c>
    </row>
    <row r="393" s="345" customFormat="1" customHeight="1" spans="1:3">
      <c r="A393" s="355">
        <v>2060103</v>
      </c>
      <c r="B393" s="358" t="s">
        <v>88</v>
      </c>
      <c r="C393" s="360">
        <v>0</v>
      </c>
    </row>
    <row r="394" s="345" customFormat="1" customHeight="1" spans="1:3">
      <c r="A394" s="355">
        <v>2060199</v>
      </c>
      <c r="B394" s="361" t="s">
        <v>328</v>
      </c>
      <c r="C394" s="360">
        <v>0</v>
      </c>
    </row>
    <row r="395" s="345" customFormat="1" customHeight="1" spans="1:3">
      <c r="A395" s="355">
        <v>20602</v>
      </c>
      <c r="B395" s="358" t="s">
        <v>329</v>
      </c>
      <c r="C395" s="359">
        <f>SUM(C396:C403)</f>
        <v>0</v>
      </c>
    </row>
    <row r="396" s="345" customFormat="1" customHeight="1" spans="1:3">
      <c r="A396" s="355">
        <v>2060201</v>
      </c>
      <c r="B396" s="358" t="s">
        <v>330</v>
      </c>
      <c r="C396" s="360">
        <v>0</v>
      </c>
    </row>
    <row r="397" s="345" customFormat="1" customHeight="1" spans="1:3">
      <c r="A397" s="355">
        <v>2060203</v>
      </c>
      <c r="B397" s="356" t="s">
        <v>331</v>
      </c>
      <c r="C397" s="360">
        <v>0</v>
      </c>
    </row>
    <row r="398" s="345" customFormat="1" customHeight="1" spans="1:3">
      <c r="A398" s="355">
        <v>2060204</v>
      </c>
      <c r="B398" s="358" t="s">
        <v>332</v>
      </c>
      <c r="C398" s="360">
        <v>0</v>
      </c>
    </row>
    <row r="399" s="345" customFormat="1" customHeight="1" spans="1:3">
      <c r="A399" s="355">
        <v>2060205</v>
      </c>
      <c r="B399" s="358" t="s">
        <v>333</v>
      </c>
      <c r="C399" s="360">
        <v>0</v>
      </c>
    </row>
    <row r="400" s="345" customFormat="1" customHeight="1" spans="1:3">
      <c r="A400" s="355">
        <v>2060206</v>
      </c>
      <c r="B400" s="358" t="s">
        <v>334</v>
      </c>
      <c r="C400" s="360">
        <v>0</v>
      </c>
    </row>
    <row r="401" s="345" customFormat="1" customHeight="1" spans="1:3">
      <c r="A401" s="355">
        <v>2060207</v>
      </c>
      <c r="B401" s="361" t="s">
        <v>335</v>
      </c>
      <c r="C401" s="360">
        <v>0</v>
      </c>
    </row>
    <row r="402" s="345" customFormat="1" customHeight="1" spans="1:3">
      <c r="A402" s="355">
        <v>2060208</v>
      </c>
      <c r="B402" s="361" t="s">
        <v>336</v>
      </c>
      <c r="C402" s="360">
        <v>0</v>
      </c>
    </row>
    <row r="403" s="345" customFormat="1" customHeight="1" spans="1:3">
      <c r="A403" s="355">
        <v>2060299</v>
      </c>
      <c r="B403" s="361" t="s">
        <v>337</v>
      </c>
      <c r="C403" s="360">
        <v>0</v>
      </c>
    </row>
    <row r="404" s="345" customFormat="1" customHeight="1" spans="1:3">
      <c r="A404" s="355">
        <v>20603</v>
      </c>
      <c r="B404" s="361" t="s">
        <v>338</v>
      </c>
      <c r="C404" s="359">
        <f>SUM(C405:C409)</f>
        <v>0</v>
      </c>
    </row>
    <row r="405" s="345" customFormat="1" customHeight="1" spans="1:3">
      <c r="A405" s="355">
        <v>2060301</v>
      </c>
      <c r="B405" s="358" t="s">
        <v>330</v>
      </c>
      <c r="C405" s="360">
        <v>0</v>
      </c>
    </row>
    <row r="406" s="345" customFormat="1" customHeight="1" spans="1:3">
      <c r="A406" s="355">
        <v>2060302</v>
      </c>
      <c r="B406" s="358" t="s">
        <v>339</v>
      </c>
      <c r="C406" s="360">
        <v>0</v>
      </c>
    </row>
    <row r="407" s="345" customFormat="1" customHeight="1" spans="1:3">
      <c r="A407" s="355">
        <v>2060303</v>
      </c>
      <c r="B407" s="358" t="s">
        <v>340</v>
      </c>
      <c r="C407" s="360">
        <v>0</v>
      </c>
    </row>
    <row r="408" s="345" customFormat="1" customHeight="1" spans="1:3">
      <c r="A408" s="355">
        <v>2060304</v>
      </c>
      <c r="B408" s="361" t="s">
        <v>341</v>
      </c>
      <c r="C408" s="360">
        <v>0</v>
      </c>
    </row>
    <row r="409" s="345" customFormat="1" customHeight="1" spans="1:3">
      <c r="A409" s="355">
        <v>2060399</v>
      </c>
      <c r="B409" s="361" t="s">
        <v>342</v>
      </c>
      <c r="C409" s="360">
        <v>0</v>
      </c>
    </row>
    <row r="410" s="345" customFormat="1" customHeight="1" spans="1:3">
      <c r="A410" s="355">
        <v>20604</v>
      </c>
      <c r="B410" s="361" t="s">
        <v>343</v>
      </c>
      <c r="C410" s="359">
        <f>SUM(C411:C414)</f>
        <v>0</v>
      </c>
    </row>
    <row r="411" s="345" customFormat="1" customHeight="1" spans="1:3">
      <c r="A411" s="355">
        <v>2060401</v>
      </c>
      <c r="B411" s="356" t="s">
        <v>330</v>
      </c>
      <c r="C411" s="360">
        <v>0</v>
      </c>
    </row>
    <row r="412" s="345" customFormat="1" customHeight="1" spans="1:3">
      <c r="A412" s="355">
        <v>2060404</v>
      </c>
      <c r="B412" s="358" t="s">
        <v>344</v>
      </c>
      <c r="C412" s="360">
        <v>0</v>
      </c>
    </row>
    <row r="413" s="345" customFormat="1" customHeight="1" spans="1:3">
      <c r="A413" s="355">
        <v>2060405</v>
      </c>
      <c r="B413" s="358" t="s">
        <v>345</v>
      </c>
      <c r="C413" s="360">
        <v>0</v>
      </c>
    </row>
    <row r="414" s="345" customFormat="1" customHeight="1" spans="1:3">
      <c r="A414" s="355">
        <v>2060499</v>
      </c>
      <c r="B414" s="361" t="s">
        <v>346</v>
      </c>
      <c r="C414" s="360">
        <v>0</v>
      </c>
    </row>
    <row r="415" s="345" customFormat="1" customHeight="1" spans="1:3">
      <c r="A415" s="355">
        <v>20605</v>
      </c>
      <c r="B415" s="361" t="s">
        <v>347</v>
      </c>
      <c r="C415" s="359">
        <f>SUM(C416:C419)</f>
        <v>0</v>
      </c>
    </row>
    <row r="416" s="345" customFormat="1" customHeight="1" spans="1:3">
      <c r="A416" s="355">
        <v>2060501</v>
      </c>
      <c r="B416" s="361" t="s">
        <v>330</v>
      </c>
      <c r="C416" s="360">
        <v>0</v>
      </c>
    </row>
    <row r="417" s="345" customFormat="1" customHeight="1" spans="1:3">
      <c r="A417" s="355">
        <v>2060502</v>
      </c>
      <c r="B417" s="358" t="s">
        <v>348</v>
      </c>
      <c r="C417" s="360">
        <v>0</v>
      </c>
    </row>
    <row r="418" s="345" customFormat="1" customHeight="1" spans="1:3">
      <c r="A418" s="355">
        <v>2060503</v>
      </c>
      <c r="B418" s="358" t="s">
        <v>349</v>
      </c>
      <c r="C418" s="360">
        <v>0</v>
      </c>
    </row>
    <row r="419" s="345" customFormat="1" customHeight="1" spans="1:3">
      <c r="A419" s="355">
        <v>2060599</v>
      </c>
      <c r="B419" s="358" t="s">
        <v>350</v>
      </c>
      <c r="C419" s="360">
        <v>0</v>
      </c>
    </row>
    <row r="420" s="345" customFormat="1" customHeight="1" spans="1:3">
      <c r="A420" s="355">
        <v>20606</v>
      </c>
      <c r="B420" s="361" t="s">
        <v>351</v>
      </c>
      <c r="C420" s="359">
        <f>SUM(C421:C424)</f>
        <v>0</v>
      </c>
    </row>
    <row r="421" s="345" customFormat="1" customHeight="1" spans="1:3">
      <c r="A421" s="355">
        <v>2060601</v>
      </c>
      <c r="B421" s="361" t="s">
        <v>352</v>
      </c>
      <c r="C421" s="360">
        <v>0</v>
      </c>
    </row>
    <row r="422" s="345" customFormat="1" customHeight="1" spans="1:3">
      <c r="A422" s="355">
        <v>2060602</v>
      </c>
      <c r="B422" s="361" t="s">
        <v>353</v>
      </c>
      <c r="C422" s="360">
        <v>0</v>
      </c>
    </row>
    <row r="423" s="345" customFormat="1" customHeight="1" spans="1:3">
      <c r="A423" s="355">
        <v>2060603</v>
      </c>
      <c r="B423" s="361" t="s">
        <v>354</v>
      </c>
      <c r="C423" s="360">
        <v>0</v>
      </c>
    </row>
    <row r="424" s="345" customFormat="1" customHeight="1" spans="1:3">
      <c r="A424" s="355">
        <v>2060699</v>
      </c>
      <c r="B424" s="361" t="s">
        <v>355</v>
      </c>
      <c r="C424" s="360">
        <v>0</v>
      </c>
    </row>
    <row r="425" s="345" customFormat="1" customHeight="1" spans="1:3">
      <c r="A425" s="355">
        <v>20607</v>
      </c>
      <c r="B425" s="358" t="s">
        <v>356</v>
      </c>
      <c r="C425" s="359">
        <f>SUM(C426:C431)</f>
        <v>64</v>
      </c>
    </row>
    <row r="426" s="345" customFormat="1" customHeight="1" spans="1:3">
      <c r="A426" s="355">
        <v>2060701</v>
      </c>
      <c r="B426" s="358" t="s">
        <v>330</v>
      </c>
      <c r="C426" s="360">
        <v>44</v>
      </c>
    </row>
    <row r="427" s="345" customFormat="1" customHeight="1" spans="1:3">
      <c r="A427" s="355">
        <v>2060702</v>
      </c>
      <c r="B427" s="361" t="s">
        <v>357</v>
      </c>
      <c r="C427" s="360">
        <v>20</v>
      </c>
    </row>
    <row r="428" s="345" customFormat="1" customHeight="1" spans="1:3">
      <c r="A428" s="355">
        <v>2060703</v>
      </c>
      <c r="B428" s="361" t="s">
        <v>358</v>
      </c>
      <c r="C428" s="360">
        <v>0</v>
      </c>
    </row>
    <row r="429" s="345" customFormat="1" customHeight="1" spans="1:3">
      <c r="A429" s="355">
        <v>2060704</v>
      </c>
      <c r="B429" s="361" t="s">
        <v>359</v>
      </c>
      <c r="C429" s="360">
        <v>0</v>
      </c>
    </row>
    <row r="430" s="345" customFormat="1" customHeight="1" spans="1:3">
      <c r="A430" s="355">
        <v>2060705</v>
      </c>
      <c r="B430" s="358" t="s">
        <v>360</v>
      </c>
      <c r="C430" s="360">
        <v>0</v>
      </c>
    </row>
    <row r="431" s="345" customFormat="1" customHeight="1" spans="1:3">
      <c r="A431" s="355">
        <v>2060799</v>
      </c>
      <c r="B431" s="358" t="s">
        <v>361</v>
      </c>
      <c r="C431" s="360">
        <v>0</v>
      </c>
    </row>
    <row r="432" s="345" customFormat="1" customHeight="1" spans="1:3">
      <c r="A432" s="355">
        <v>20608</v>
      </c>
      <c r="B432" s="358" t="s">
        <v>362</v>
      </c>
      <c r="C432" s="359">
        <f>SUM(C433:C435)</f>
        <v>0</v>
      </c>
    </row>
    <row r="433" s="345" customFormat="1" customHeight="1" spans="1:3">
      <c r="A433" s="355">
        <v>2060801</v>
      </c>
      <c r="B433" s="361" t="s">
        <v>363</v>
      </c>
      <c r="C433" s="360">
        <v>0</v>
      </c>
    </row>
    <row r="434" s="345" customFormat="1" customHeight="1" spans="1:3">
      <c r="A434" s="355">
        <v>2060802</v>
      </c>
      <c r="B434" s="361" t="s">
        <v>364</v>
      </c>
      <c r="C434" s="360">
        <v>0</v>
      </c>
    </row>
    <row r="435" s="345" customFormat="1" customHeight="1" spans="1:3">
      <c r="A435" s="355">
        <v>2060899</v>
      </c>
      <c r="B435" s="361" t="s">
        <v>365</v>
      </c>
      <c r="C435" s="360">
        <v>0</v>
      </c>
    </row>
    <row r="436" s="345" customFormat="1" customHeight="1" spans="1:3">
      <c r="A436" s="355">
        <v>20609</v>
      </c>
      <c r="B436" s="356" t="s">
        <v>366</v>
      </c>
      <c r="C436" s="359">
        <f>SUM(C437:C439)</f>
        <v>0</v>
      </c>
    </row>
    <row r="437" s="345" customFormat="1" customHeight="1" spans="1:3">
      <c r="A437" s="355">
        <v>2060901</v>
      </c>
      <c r="B437" s="361" t="s">
        <v>367</v>
      </c>
      <c r="C437" s="360">
        <v>0</v>
      </c>
    </row>
    <row r="438" s="345" customFormat="1" customHeight="1" spans="1:3">
      <c r="A438" s="355">
        <v>2060902</v>
      </c>
      <c r="B438" s="361" t="s">
        <v>368</v>
      </c>
      <c r="C438" s="360">
        <v>0</v>
      </c>
    </row>
    <row r="439" s="345" customFormat="1" customHeight="1" spans="1:3">
      <c r="A439" s="355">
        <v>2060999</v>
      </c>
      <c r="B439" s="361" t="s">
        <v>369</v>
      </c>
      <c r="C439" s="360">
        <v>0</v>
      </c>
    </row>
    <row r="440" s="345" customFormat="1" customHeight="1" spans="1:3">
      <c r="A440" s="355">
        <v>20699</v>
      </c>
      <c r="B440" s="358" t="s">
        <v>370</v>
      </c>
      <c r="C440" s="359">
        <f>SUM(C441:C444)</f>
        <v>2800</v>
      </c>
    </row>
    <row r="441" s="345" customFormat="1" customHeight="1" spans="1:3">
      <c r="A441" s="355">
        <v>2069901</v>
      </c>
      <c r="B441" s="358" t="s">
        <v>371</v>
      </c>
      <c r="C441" s="360">
        <v>0</v>
      </c>
    </row>
    <row r="442" s="345" customFormat="1" customHeight="1" spans="1:3">
      <c r="A442" s="355">
        <v>2069902</v>
      </c>
      <c r="B442" s="361" t="s">
        <v>372</v>
      </c>
      <c r="C442" s="360">
        <v>0</v>
      </c>
    </row>
    <row r="443" s="345" customFormat="1" customHeight="1" spans="1:3">
      <c r="A443" s="355">
        <v>2069903</v>
      </c>
      <c r="B443" s="361" t="s">
        <v>373</v>
      </c>
      <c r="C443" s="360">
        <v>0</v>
      </c>
    </row>
    <row r="444" s="345" customFormat="1" customHeight="1" spans="1:3">
      <c r="A444" s="355">
        <v>2069999</v>
      </c>
      <c r="B444" s="361" t="s">
        <v>374</v>
      </c>
      <c r="C444" s="360">
        <v>2800</v>
      </c>
    </row>
    <row r="445" s="345" customFormat="1" customHeight="1" spans="1:3">
      <c r="A445" s="355">
        <v>207</v>
      </c>
      <c r="B445" s="356" t="s">
        <v>375</v>
      </c>
      <c r="C445" s="359">
        <f>C446+C462+C470+C481+C490+C498</f>
        <v>2655</v>
      </c>
    </row>
    <row r="446" s="345" customFormat="1" customHeight="1" spans="1:3">
      <c r="A446" s="355">
        <v>20701</v>
      </c>
      <c r="B446" s="356" t="s">
        <v>376</v>
      </c>
      <c r="C446" s="359">
        <f>SUM(C447:C461)</f>
        <v>1548</v>
      </c>
    </row>
    <row r="447" s="345" customFormat="1" customHeight="1" spans="1:3">
      <c r="A447" s="355">
        <v>2070101</v>
      </c>
      <c r="B447" s="356" t="s">
        <v>86</v>
      </c>
      <c r="C447" s="360">
        <v>253</v>
      </c>
    </row>
    <row r="448" s="345" customFormat="1" customHeight="1" spans="1:3">
      <c r="A448" s="355">
        <v>2070102</v>
      </c>
      <c r="B448" s="356" t="s">
        <v>87</v>
      </c>
      <c r="C448" s="360">
        <v>825</v>
      </c>
    </row>
    <row r="449" s="345" customFormat="1" customHeight="1" spans="1:3">
      <c r="A449" s="355">
        <v>2070103</v>
      </c>
      <c r="B449" s="356" t="s">
        <v>88</v>
      </c>
      <c r="C449" s="360">
        <v>0</v>
      </c>
    </row>
    <row r="450" s="345" customFormat="1" customHeight="1" spans="1:3">
      <c r="A450" s="355">
        <v>2070104</v>
      </c>
      <c r="B450" s="356" t="s">
        <v>377</v>
      </c>
      <c r="C450" s="360">
        <v>0</v>
      </c>
    </row>
    <row r="451" s="345" customFormat="1" customHeight="1" spans="1:3">
      <c r="A451" s="355">
        <v>2070105</v>
      </c>
      <c r="B451" s="356" t="s">
        <v>378</v>
      </c>
      <c r="C451" s="360">
        <v>0</v>
      </c>
    </row>
    <row r="452" s="345" customFormat="1" customHeight="1" spans="1:3">
      <c r="A452" s="355">
        <v>2070106</v>
      </c>
      <c r="B452" s="356" t="s">
        <v>379</v>
      </c>
      <c r="C452" s="360">
        <v>0</v>
      </c>
    </row>
    <row r="453" s="345" customFormat="1" customHeight="1" spans="1:3">
      <c r="A453" s="355">
        <v>2070107</v>
      </c>
      <c r="B453" s="356" t="s">
        <v>380</v>
      </c>
      <c r="C453" s="360">
        <v>0</v>
      </c>
    </row>
    <row r="454" s="345" customFormat="1" customHeight="1" spans="1:3">
      <c r="A454" s="355">
        <v>2070108</v>
      </c>
      <c r="B454" s="356" t="s">
        <v>381</v>
      </c>
      <c r="C454" s="360">
        <v>0</v>
      </c>
    </row>
    <row r="455" s="345" customFormat="1" customHeight="1" spans="1:3">
      <c r="A455" s="355">
        <v>2070109</v>
      </c>
      <c r="B455" s="356" t="s">
        <v>382</v>
      </c>
      <c r="C455" s="360">
        <v>470</v>
      </c>
    </row>
    <row r="456" s="345" customFormat="1" customHeight="1" spans="1:3">
      <c r="A456" s="355">
        <v>2070110</v>
      </c>
      <c r="B456" s="356" t="s">
        <v>383</v>
      </c>
      <c r="C456" s="360">
        <v>0</v>
      </c>
    </row>
    <row r="457" s="345" customFormat="1" customHeight="1" spans="1:3">
      <c r="A457" s="355">
        <v>2070111</v>
      </c>
      <c r="B457" s="356" t="s">
        <v>384</v>
      </c>
      <c r="C457" s="360">
        <v>0</v>
      </c>
    </row>
    <row r="458" s="345" customFormat="1" customHeight="1" spans="1:3">
      <c r="A458" s="355">
        <v>2070112</v>
      </c>
      <c r="B458" s="356" t="s">
        <v>385</v>
      </c>
      <c r="C458" s="360">
        <v>0</v>
      </c>
    </row>
    <row r="459" s="345" customFormat="1" customHeight="1" spans="1:3">
      <c r="A459" s="355">
        <v>2070113</v>
      </c>
      <c r="B459" s="356" t="s">
        <v>386</v>
      </c>
      <c r="C459" s="360">
        <v>0</v>
      </c>
    </row>
    <row r="460" s="345" customFormat="1" customHeight="1" spans="1:3">
      <c r="A460" s="355">
        <v>2070114</v>
      </c>
      <c r="B460" s="356" t="s">
        <v>387</v>
      </c>
      <c r="C460" s="360">
        <v>0</v>
      </c>
    </row>
    <row r="461" s="345" customFormat="1" customHeight="1" spans="1:3">
      <c r="A461" s="355">
        <v>2070199</v>
      </c>
      <c r="B461" s="356" t="s">
        <v>388</v>
      </c>
      <c r="C461" s="360">
        <v>0</v>
      </c>
    </row>
    <row r="462" s="345" customFormat="1" customHeight="1" spans="1:3">
      <c r="A462" s="355">
        <v>20702</v>
      </c>
      <c r="B462" s="356" t="s">
        <v>389</v>
      </c>
      <c r="C462" s="359">
        <f>SUM(C463:C469)</f>
        <v>0</v>
      </c>
    </row>
    <row r="463" s="345" customFormat="1" customHeight="1" spans="1:3">
      <c r="A463" s="355">
        <v>2070201</v>
      </c>
      <c r="B463" s="356" t="s">
        <v>86</v>
      </c>
      <c r="C463" s="360">
        <v>0</v>
      </c>
    </row>
    <row r="464" s="345" customFormat="1" customHeight="1" spans="1:3">
      <c r="A464" s="355">
        <v>2070202</v>
      </c>
      <c r="B464" s="356" t="s">
        <v>87</v>
      </c>
      <c r="C464" s="360">
        <v>0</v>
      </c>
    </row>
    <row r="465" s="345" customFormat="1" customHeight="1" spans="1:3">
      <c r="A465" s="355">
        <v>2070203</v>
      </c>
      <c r="B465" s="356" t="s">
        <v>88</v>
      </c>
      <c r="C465" s="360">
        <v>0</v>
      </c>
    </row>
    <row r="466" s="345" customFormat="1" customHeight="1" spans="1:3">
      <c r="A466" s="355">
        <v>2070204</v>
      </c>
      <c r="B466" s="356" t="s">
        <v>390</v>
      </c>
      <c r="C466" s="360">
        <v>0</v>
      </c>
    </row>
    <row r="467" s="345" customFormat="1" customHeight="1" spans="1:3">
      <c r="A467" s="355">
        <v>2070205</v>
      </c>
      <c r="B467" s="356" t="s">
        <v>391</v>
      </c>
      <c r="C467" s="360">
        <v>0</v>
      </c>
    </row>
    <row r="468" s="345" customFormat="1" customHeight="1" spans="1:3">
      <c r="A468" s="355">
        <v>2070206</v>
      </c>
      <c r="B468" s="356" t="s">
        <v>392</v>
      </c>
      <c r="C468" s="360">
        <v>0</v>
      </c>
    </row>
    <row r="469" s="345" customFormat="1" customHeight="1" spans="1:3">
      <c r="A469" s="355">
        <v>2070299</v>
      </c>
      <c r="B469" s="356" t="s">
        <v>393</v>
      </c>
      <c r="C469" s="360">
        <v>0</v>
      </c>
    </row>
    <row r="470" s="345" customFormat="1" customHeight="1" spans="1:3">
      <c r="A470" s="355">
        <v>20703</v>
      </c>
      <c r="B470" s="356" t="s">
        <v>394</v>
      </c>
      <c r="C470" s="359">
        <f>SUM(C471:C480)</f>
        <v>89</v>
      </c>
    </row>
    <row r="471" s="345" customFormat="1" customHeight="1" spans="1:3">
      <c r="A471" s="355">
        <v>2070301</v>
      </c>
      <c r="B471" s="356" t="s">
        <v>86</v>
      </c>
      <c r="C471" s="360">
        <v>0</v>
      </c>
    </row>
    <row r="472" s="345" customFormat="1" customHeight="1" spans="1:3">
      <c r="A472" s="355">
        <v>2070302</v>
      </c>
      <c r="B472" s="356" t="s">
        <v>87</v>
      </c>
      <c r="C472" s="360">
        <v>0</v>
      </c>
    </row>
    <row r="473" s="345" customFormat="1" customHeight="1" spans="1:3">
      <c r="A473" s="355">
        <v>2070303</v>
      </c>
      <c r="B473" s="356" t="s">
        <v>88</v>
      </c>
      <c r="C473" s="360">
        <v>0</v>
      </c>
    </row>
    <row r="474" s="345" customFormat="1" customHeight="1" spans="1:3">
      <c r="A474" s="355">
        <v>2070304</v>
      </c>
      <c r="B474" s="356" t="s">
        <v>395</v>
      </c>
      <c r="C474" s="360">
        <v>0</v>
      </c>
    </row>
    <row r="475" s="345" customFormat="1" customHeight="1" spans="1:3">
      <c r="A475" s="355">
        <v>2070305</v>
      </c>
      <c r="B475" s="356" t="s">
        <v>396</v>
      </c>
      <c r="C475" s="360">
        <v>0</v>
      </c>
    </row>
    <row r="476" s="345" customFormat="1" customHeight="1" spans="1:3">
      <c r="A476" s="355">
        <v>2070306</v>
      </c>
      <c r="B476" s="356" t="s">
        <v>397</v>
      </c>
      <c r="C476" s="360">
        <v>0</v>
      </c>
    </row>
    <row r="477" s="345" customFormat="1" customHeight="1" spans="1:3">
      <c r="A477" s="355">
        <v>2070307</v>
      </c>
      <c r="B477" s="356" t="s">
        <v>398</v>
      </c>
      <c r="C477" s="360">
        <v>0</v>
      </c>
    </row>
    <row r="478" s="345" customFormat="1" customHeight="1" spans="1:3">
      <c r="A478" s="355">
        <v>2070308</v>
      </c>
      <c r="B478" s="356" t="s">
        <v>399</v>
      </c>
      <c r="C478" s="360">
        <v>89</v>
      </c>
    </row>
    <row r="479" s="345" customFormat="1" customHeight="1" spans="1:3">
      <c r="A479" s="355">
        <v>2070309</v>
      </c>
      <c r="B479" s="356" t="s">
        <v>400</v>
      </c>
      <c r="C479" s="360">
        <v>0</v>
      </c>
    </row>
    <row r="480" s="345" customFormat="1" customHeight="1" spans="1:3">
      <c r="A480" s="355">
        <v>2070399</v>
      </c>
      <c r="B480" s="356" t="s">
        <v>401</v>
      </c>
      <c r="C480" s="360">
        <v>0</v>
      </c>
    </row>
    <row r="481" s="345" customFormat="1" customHeight="1" spans="1:3">
      <c r="A481" s="355">
        <v>20706</v>
      </c>
      <c r="B481" s="356" t="s">
        <v>402</v>
      </c>
      <c r="C481" s="359">
        <f>SUM(C482:C489)</f>
        <v>979</v>
      </c>
    </row>
    <row r="482" s="345" customFormat="1" customHeight="1" spans="1:3">
      <c r="A482" s="355">
        <v>2070601</v>
      </c>
      <c r="B482" s="356" t="s">
        <v>86</v>
      </c>
      <c r="C482" s="360">
        <v>979</v>
      </c>
    </row>
    <row r="483" s="345" customFormat="1" customHeight="1" spans="1:3">
      <c r="A483" s="355">
        <v>2070602</v>
      </c>
      <c r="B483" s="356" t="s">
        <v>87</v>
      </c>
      <c r="C483" s="360">
        <v>0</v>
      </c>
    </row>
    <row r="484" s="345" customFormat="1" customHeight="1" spans="1:3">
      <c r="A484" s="355">
        <v>2070603</v>
      </c>
      <c r="B484" s="356" t="s">
        <v>88</v>
      </c>
      <c r="C484" s="360">
        <v>0</v>
      </c>
    </row>
    <row r="485" s="345" customFormat="1" customHeight="1" spans="1:3">
      <c r="A485" s="355">
        <v>2070604</v>
      </c>
      <c r="B485" s="356" t="s">
        <v>403</v>
      </c>
      <c r="C485" s="360">
        <v>0</v>
      </c>
    </row>
    <row r="486" s="345" customFormat="1" customHeight="1" spans="1:3">
      <c r="A486" s="355">
        <v>2070605</v>
      </c>
      <c r="B486" s="356" t="s">
        <v>404</v>
      </c>
      <c r="C486" s="360">
        <v>0</v>
      </c>
    </row>
    <row r="487" s="345" customFormat="1" customHeight="1" spans="1:3">
      <c r="A487" s="355">
        <v>2070606</v>
      </c>
      <c r="B487" s="356" t="s">
        <v>405</v>
      </c>
      <c r="C487" s="360">
        <v>0</v>
      </c>
    </row>
    <row r="488" s="345" customFormat="1" customHeight="1" spans="1:3">
      <c r="A488" s="355">
        <v>2070607</v>
      </c>
      <c r="B488" s="356" t="s">
        <v>406</v>
      </c>
      <c r="C488" s="360">
        <v>0</v>
      </c>
    </row>
    <row r="489" s="345" customFormat="1" customHeight="1" spans="1:3">
      <c r="A489" s="355">
        <v>2070699</v>
      </c>
      <c r="B489" s="356" t="s">
        <v>407</v>
      </c>
      <c r="C489" s="360">
        <v>0</v>
      </c>
    </row>
    <row r="490" s="345" customFormat="1" customHeight="1" spans="1:3">
      <c r="A490" s="355">
        <v>20708</v>
      </c>
      <c r="B490" s="356" t="s">
        <v>408</v>
      </c>
      <c r="C490" s="359">
        <f>SUM(C491:C497)</f>
        <v>39</v>
      </c>
    </row>
    <row r="491" s="345" customFormat="1" customHeight="1" spans="1:3">
      <c r="A491" s="355">
        <v>2070801</v>
      </c>
      <c r="B491" s="356" t="s">
        <v>86</v>
      </c>
      <c r="C491" s="360">
        <v>0</v>
      </c>
    </row>
    <row r="492" s="345" customFormat="1" customHeight="1" spans="1:3">
      <c r="A492" s="355">
        <v>2070802</v>
      </c>
      <c r="B492" s="356" t="s">
        <v>87</v>
      </c>
      <c r="C492" s="360">
        <v>0</v>
      </c>
    </row>
    <row r="493" s="345" customFormat="1" customHeight="1" spans="1:3">
      <c r="A493" s="355">
        <v>2070803</v>
      </c>
      <c r="B493" s="356" t="s">
        <v>88</v>
      </c>
      <c r="C493" s="360">
        <v>0</v>
      </c>
    </row>
    <row r="494" s="345" customFormat="1" customHeight="1" spans="1:3">
      <c r="A494" s="355">
        <v>2070806</v>
      </c>
      <c r="B494" s="356" t="s">
        <v>409</v>
      </c>
      <c r="C494" s="360">
        <v>0</v>
      </c>
    </row>
    <row r="495" s="345" customFormat="1" customHeight="1" spans="1:3">
      <c r="A495" s="355">
        <v>2070807</v>
      </c>
      <c r="B495" s="356" t="s">
        <v>410</v>
      </c>
      <c r="C495" s="360">
        <v>0</v>
      </c>
    </row>
    <row r="496" s="345" customFormat="1" customHeight="1" spans="1:3">
      <c r="A496" s="355">
        <v>2070808</v>
      </c>
      <c r="B496" s="356" t="s">
        <v>411</v>
      </c>
      <c r="C496" s="360">
        <v>0</v>
      </c>
    </row>
    <row r="497" s="345" customFormat="1" customHeight="1" spans="1:3">
      <c r="A497" s="355">
        <v>2070899</v>
      </c>
      <c r="B497" s="356" t="s">
        <v>412</v>
      </c>
      <c r="C497" s="360">
        <v>39</v>
      </c>
    </row>
    <row r="498" s="345" customFormat="1" customHeight="1" spans="1:3">
      <c r="A498" s="355">
        <v>20799</v>
      </c>
      <c r="B498" s="356" t="s">
        <v>413</v>
      </c>
      <c r="C498" s="359">
        <f>SUM(C499:C501)</f>
        <v>0</v>
      </c>
    </row>
    <row r="499" s="345" customFormat="1" customHeight="1" spans="1:3">
      <c r="A499" s="355">
        <v>2079902</v>
      </c>
      <c r="B499" s="356" t="s">
        <v>414</v>
      </c>
      <c r="C499" s="360">
        <v>0</v>
      </c>
    </row>
    <row r="500" s="345" customFormat="1" customHeight="1" spans="1:3">
      <c r="A500" s="355">
        <v>2079903</v>
      </c>
      <c r="B500" s="356" t="s">
        <v>415</v>
      </c>
      <c r="C500" s="360">
        <v>0</v>
      </c>
    </row>
    <row r="501" s="345" customFormat="1" customHeight="1" spans="1:3">
      <c r="A501" s="355">
        <v>2079999</v>
      </c>
      <c r="B501" s="356" t="s">
        <v>416</v>
      </c>
      <c r="C501" s="360">
        <v>0</v>
      </c>
    </row>
    <row r="502" s="345" customFormat="1" customHeight="1" spans="1:3">
      <c r="A502" s="355">
        <v>208</v>
      </c>
      <c r="B502" s="356" t="s">
        <v>417</v>
      </c>
      <c r="C502" s="359">
        <f>C503+C522+C530+C532+C541+C545+C555+C564+C571+C579+C588+C593+C596+C599+C602+C605+C608+C612+C616+C624+C627</f>
        <v>27523</v>
      </c>
    </row>
    <row r="503" s="345" customFormat="1" customHeight="1" spans="1:3">
      <c r="A503" s="355">
        <v>20801</v>
      </c>
      <c r="B503" s="356" t="s">
        <v>418</v>
      </c>
      <c r="C503" s="359">
        <f>SUM(C504:C521)</f>
        <v>1826</v>
      </c>
    </row>
    <row r="504" s="345" customFormat="1" customHeight="1" spans="1:3">
      <c r="A504" s="355">
        <v>2080101</v>
      </c>
      <c r="B504" s="356" t="s">
        <v>86</v>
      </c>
      <c r="C504" s="360">
        <v>215</v>
      </c>
    </row>
    <row r="505" s="345" customFormat="1" customHeight="1" spans="1:3">
      <c r="A505" s="355">
        <v>2080102</v>
      </c>
      <c r="B505" s="356" t="s">
        <v>87</v>
      </c>
      <c r="C505" s="360">
        <v>0</v>
      </c>
    </row>
    <row r="506" s="345" customFormat="1" customHeight="1" spans="1:3">
      <c r="A506" s="355">
        <v>2080103</v>
      </c>
      <c r="B506" s="356" t="s">
        <v>88</v>
      </c>
      <c r="C506" s="360">
        <v>0</v>
      </c>
    </row>
    <row r="507" s="345" customFormat="1" customHeight="1" spans="1:3">
      <c r="A507" s="355">
        <v>2080104</v>
      </c>
      <c r="B507" s="356" t="s">
        <v>419</v>
      </c>
      <c r="C507" s="360">
        <v>2</v>
      </c>
    </row>
    <row r="508" s="345" customFormat="1" customHeight="1" spans="1:3">
      <c r="A508" s="355">
        <v>2080105</v>
      </c>
      <c r="B508" s="356" t="s">
        <v>420</v>
      </c>
      <c r="C508" s="360">
        <v>3</v>
      </c>
    </row>
    <row r="509" s="345" customFormat="1" customHeight="1" spans="1:3">
      <c r="A509" s="355">
        <v>2080106</v>
      </c>
      <c r="B509" s="356" t="s">
        <v>421</v>
      </c>
      <c r="C509" s="360">
        <v>467</v>
      </c>
    </row>
    <row r="510" s="345" customFormat="1" customHeight="1" spans="1:3">
      <c r="A510" s="355">
        <v>2080107</v>
      </c>
      <c r="B510" s="356" t="s">
        <v>422</v>
      </c>
      <c r="C510" s="360">
        <v>3</v>
      </c>
    </row>
    <row r="511" s="345" customFormat="1" customHeight="1" spans="1:3">
      <c r="A511" s="355">
        <v>2080108</v>
      </c>
      <c r="B511" s="356" t="s">
        <v>127</v>
      </c>
      <c r="C511" s="360">
        <v>17</v>
      </c>
    </row>
    <row r="512" s="345" customFormat="1" customHeight="1" spans="1:3">
      <c r="A512" s="355">
        <v>2080109</v>
      </c>
      <c r="B512" s="356" t="s">
        <v>423</v>
      </c>
      <c r="C512" s="360">
        <v>836</v>
      </c>
    </row>
    <row r="513" s="345" customFormat="1" customHeight="1" spans="1:3">
      <c r="A513" s="355">
        <v>2080110</v>
      </c>
      <c r="B513" s="356" t="s">
        <v>424</v>
      </c>
      <c r="C513" s="360">
        <v>5</v>
      </c>
    </row>
    <row r="514" s="345" customFormat="1" customHeight="1" spans="1:3">
      <c r="A514" s="355">
        <v>2080111</v>
      </c>
      <c r="B514" s="356" t="s">
        <v>425</v>
      </c>
      <c r="C514" s="360">
        <v>0</v>
      </c>
    </row>
    <row r="515" s="345" customFormat="1" customHeight="1" spans="1:3">
      <c r="A515" s="355">
        <v>2080112</v>
      </c>
      <c r="B515" s="356" t="s">
        <v>426</v>
      </c>
      <c r="C515" s="360">
        <v>25</v>
      </c>
    </row>
    <row r="516" s="345" customFormat="1" customHeight="1" spans="1:3">
      <c r="A516" s="355">
        <v>2080113</v>
      </c>
      <c r="B516" s="356" t="s">
        <v>427</v>
      </c>
      <c r="C516" s="360">
        <v>0</v>
      </c>
    </row>
    <row r="517" s="345" customFormat="1" customHeight="1" spans="1:3">
      <c r="A517" s="355">
        <v>2080114</v>
      </c>
      <c r="B517" s="356" t="s">
        <v>428</v>
      </c>
      <c r="C517" s="360">
        <v>0</v>
      </c>
    </row>
    <row r="518" s="345" customFormat="1" customHeight="1" spans="1:3">
      <c r="A518" s="355">
        <v>2080115</v>
      </c>
      <c r="B518" s="356" t="s">
        <v>429</v>
      </c>
      <c r="C518" s="360">
        <v>0</v>
      </c>
    </row>
    <row r="519" s="345" customFormat="1" customHeight="1" spans="1:3">
      <c r="A519" s="355">
        <v>2080116</v>
      </c>
      <c r="B519" s="356" t="s">
        <v>430</v>
      </c>
      <c r="C519" s="360">
        <v>0</v>
      </c>
    </row>
    <row r="520" s="345" customFormat="1" customHeight="1" spans="1:3">
      <c r="A520" s="355">
        <v>2080150</v>
      </c>
      <c r="B520" s="356" t="s">
        <v>95</v>
      </c>
      <c r="C520" s="360">
        <v>0</v>
      </c>
    </row>
    <row r="521" s="345" customFormat="1" customHeight="1" spans="1:3">
      <c r="A521" s="355">
        <v>2080199</v>
      </c>
      <c r="B521" s="356" t="s">
        <v>431</v>
      </c>
      <c r="C521" s="360">
        <v>253</v>
      </c>
    </row>
    <row r="522" s="345" customFormat="1" customHeight="1" spans="1:3">
      <c r="A522" s="355">
        <v>20802</v>
      </c>
      <c r="B522" s="356" t="s">
        <v>432</v>
      </c>
      <c r="C522" s="359">
        <f>SUM(C523:C529)</f>
        <v>4777</v>
      </c>
    </row>
    <row r="523" s="345" customFormat="1" customHeight="1" spans="1:3">
      <c r="A523" s="355">
        <v>2080201</v>
      </c>
      <c r="B523" s="356" t="s">
        <v>86</v>
      </c>
      <c r="C523" s="360">
        <v>534</v>
      </c>
    </row>
    <row r="524" s="345" customFormat="1" customHeight="1" spans="1:3">
      <c r="A524" s="355">
        <v>2080202</v>
      </c>
      <c r="B524" s="356" t="s">
        <v>87</v>
      </c>
      <c r="C524" s="360">
        <v>0</v>
      </c>
    </row>
    <row r="525" s="345" customFormat="1" customHeight="1" spans="1:3">
      <c r="A525" s="355">
        <v>2080203</v>
      </c>
      <c r="B525" s="356" t="s">
        <v>88</v>
      </c>
      <c r="C525" s="360">
        <v>0</v>
      </c>
    </row>
    <row r="526" s="345" customFormat="1" customHeight="1" spans="1:3">
      <c r="A526" s="355">
        <v>2080206</v>
      </c>
      <c r="B526" s="356" t="s">
        <v>433</v>
      </c>
      <c r="C526" s="360">
        <v>0</v>
      </c>
    </row>
    <row r="527" s="345" customFormat="1" customHeight="1" spans="1:3">
      <c r="A527" s="355">
        <v>2080207</v>
      </c>
      <c r="B527" s="356" t="s">
        <v>434</v>
      </c>
      <c r="C527" s="360">
        <v>2</v>
      </c>
    </row>
    <row r="528" s="345" customFormat="1" customHeight="1" spans="1:3">
      <c r="A528" s="355">
        <v>2080208</v>
      </c>
      <c r="B528" s="356" t="s">
        <v>435</v>
      </c>
      <c r="C528" s="360">
        <v>3733</v>
      </c>
    </row>
    <row r="529" s="345" customFormat="1" customHeight="1" spans="1:3">
      <c r="A529" s="355">
        <v>2080299</v>
      </c>
      <c r="B529" s="356" t="s">
        <v>436</v>
      </c>
      <c r="C529" s="360">
        <v>508</v>
      </c>
    </row>
    <row r="530" s="345" customFormat="1" customHeight="1" spans="1:3">
      <c r="A530" s="355">
        <v>20804</v>
      </c>
      <c r="B530" s="356" t="s">
        <v>437</v>
      </c>
      <c r="C530" s="359">
        <f>C531</f>
        <v>0</v>
      </c>
    </row>
    <row r="531" s="345" customFormat="1" customHeight="1" spans="1:3">
      <c r="A531" s="355">
        <v>2080402</v>
      </c>
      <c r="B531" s="356" t="s">
        <v>438</v>
      </c>
      <c r="C531" s="360">
        <v>0</v>
      </c>
    </row>
    <row r="532" s="345" customFormat="1" customHeight="1" spans="1:3">
      <c r="A532" s="355">
        <v>20805</v>
      </c>
      <c r="B532" s="356" t="s">
        <v>439</v>
      </c>
      <c r="C532" s="359">
        <f>SUM(C533:C540)</f>
        <v>10409</v>
      </c>
    </row>
    <row r="533" s="345" customFormat="1" customHeight="1" spans="1:3">
      <c r="A533" s="355">
        <v>2080501</v>
      </c>
      <c r="B533" s="356" t="s">
        <v>440</v>
      </c>
      <c r="C533" s="360">
        <v>3395</v>
      </c>
    </row>
    <row r="534" s="345" customFormat="1" customHeight="1" spans="1:3">
      <c r="A534" s="355">
        <v>2080502</v>
      </c>
      <c r="B534" s="356" t="s">
        <v>441</v>
      </c>
      <c r="C534" s="360">
        <v>1216</v>
      </c>
    </row>
    <row r="535" s="345" customFormat="1" customHeight="1" spans="1:3">
      <c r="A535" s="355">
        <v>2080503</v>
      </c>
      <c r="B535" s="356" t="s">
        <v>442</v>
      </c>
      <c r="C535" s="360">
        <v>0</v>
      </c>
    </row>
    <row r="536" s="345" customFormat="1" customHeight="1" spans="1:3">
      <c r="A536" s="355">
        <v>2080505</v>
      </c>
      <c r="B536" s="356" t="s">
        <v>443</v>
      </c>
      <c r="C536" s="360">
        <v>5798</v>
      </c>
    </row>
    <row r="537" s="345" customFormat="1" customHeight="1" spans="1:3">
      <c r="A537" s="355">
        <v>2080506</v>
      </c>
      <c r="B537" s="356" t="s">
        <v>444</v>
      </c>
      <c r="C537" s="360">
        <v>0</v>
      </c>
    </row>
    <row r="538" s="345" customFormat="1" customHeight="1" spans="1:3">
      <c r="A538" s="355">
        <v>2080507</v>
      </c>
      <c r="B538" s="356" t="s">
        <v>445</v>
      </c>
      <c r="C538" s="360">
        <v>0</v>
      </c>
    </row>
    <row r="539" s="345" customFormat="1" customHeight="1" spans="1:3">
      <c r="A539" s="355">
        <v>2080508</v>
      </c>
      <c r="B539" s="356" t="s">
        <v>446</v>
      </c>
      <c r="C539" s="360">
        <v>0</v>
      </c>
    </row>
    <row r="540" s="345" customFormat="1" customHeight="1" spans="1:3">
      <c r="A540" s="355">
        <v>2080599</v>
      </c>
      <c r="B540" s="356" t="s">
        <v>447</v>
      </c>
      <c r="C540" s="360">
        <v>0</v>
      </c>
    </row>
    <row r="541" s="345" customFormat="1" customHeight="1" spans="1:3">
      <c r="A541" s="355">
        <v>20806</v>
      </c>
      <c r="B541" s="356" t="s">
        <v>448</v>
      </c>
      <c r="C541" s="359">
        <f>C542+C543+C544</f>
        <v>0</v>
      </c>
    </row>
    <row r="542" s="345" customFormat="1" customHeight="1" spans="1:3">
      <c r="A542" s="355">
        <v>2080601</v>
      </c>
      <c r="B542" s="356" t="s">
        <v>449</v>
      </c>
      <c r="C542" s="360">
        <v>0</v>
      </c>
    </row>
    <row r="543" s="345" customFormat="1" customHeight="1" spans="1:3">
      <c r="A543" s="355">
        <v>2080602</v>
      </c>
      <c r="B543" s="356" t="s">
        <v>450</v>
      </c>
      <c r="C543" s="360">
        <v>0</v>
      </c>
    </row>
    <row r="544" s="345" customFormat="1" customHeight="1" spans="1:3">
      <c r="A544" s="355">
        <v>2080699</v>
      </c>
      <c r="B544" s="356" t="s">
        <v>451</v>
      </c>
      <c r="C544" s="360">
        <v>0</v>
      </c>
    </row>
    <row r="545" s="345" customFormat="1" customHeight="1" spans="1:3">
      <c r="A545" s="355">
        <v>20807</v>
      </c>
      <c r="B545" s="356" t="s">
        <v>452</v>
      </c>
      <c r="C545" s="359">
        <f>SUM(C546:C554)</f>
        <v>0</v>
      </c>
    </row>
    <row r="546" s="345" customFormat="1" customHeight="1" spans="1:3">
      <c r="A546" s="355">
        <v>2080701</v>
      </c>
      <c r="B546" s="356" t="s">
        <v>453</v>
      </c>
      <c r="C546" s="360">
        <v>0</v>
      </c>
    </row>
    <row r="547" s="345" customFormat="1" customHeight="1" spans="1:3">
      <c r="A547" s="355">
        <v>2080702</v>
      </c>
      <c r="B547" s="356" t="s">
        <v>454</v>
      </c>
      <c r="C547" s="360">
        <v>0</v>
      </c>
    </row>
    <row r="548" s="345" customFormat="1" customHeight="1" spans="1:3">
      <c r="A548" s="355">
        <v>2080704</v>
      </c>
      <c r="B548" s="356" t="s">
        <v>455</v>
      </c>
      <c r="C548" s="360">
        <v>0</v>
      </c>
    </row>
    <row r="549" s="345" customFormat="1" customHeight="1" spans="1:3">
      <c r="A549" s="355">
        <v>2080705</v>
      </c>
      <c r="B549" s="356" t="s">
        <v>456</v>
      </c>
      <c r="C549" s="360">
        <v>0</v>
      </c>
    </row>
    <row r="550" s="345" customFormat="1" customHeight="1" spans="1:3">
      <c r="A550" s="355">
        <v>2080709</v>
      </c>
      <c r="B550" s="356" t="s">
        <v>457</v>
      </c>
      <c r="C550" s="360">
        <v>0</v>
      </c>
    </row>
    <row r="551" s="345" customFormat="1" customHeight="1" spans="1:3">
      <c r="A551" s="355">
        <v>2080711</v>
      </c>
      <c r="B551" s="356" t="s">
        <v>458</v>
      </c>
      <c r="C551" s="360">
        <v>0</v>
      </c>
    </row>
    <row r="552" s="345" customFormat="1" customHeight="1" spans="1:3">
      <c r="A552" s="355">
        <v>2080712</v>
      </c>
      <c r="B552" s="356" t="s">
        <v>459</v>
      </c>
      <c r="C552" s="360">
        <v>0</v>
      </c>
    </row>
    <row r="553" s="345" customFormat="1" customHeight="1" spans="1:3">
      <c r="A553" s="355">
        <v>2080713</v>
      </c>
      <c r="B553" s="356" t="s">
        <v>460</v>
      </c>
      <c r="C553" s="360">
        <v>0</v>
      </c>
    </row>
    <row r="554" s="345" customFormat="1" customHeight="1" spans="1:3">
      <c r="A554" s="355">
        <v>2080799</v>
      </c>
      <c r="B554" s="356" t="s">
        <v>461</v>
      </c>
      <c r="C554" s="360">
        <v>0</v>
      </c>
    </row>
    <row r="555" s="345" customFormat="1" customHeight="1" spans="1:3">
      <c r="A555" s="355">
        <v>20808</v>
      </c>
      <c r="B555" s="356" t="s">
        <v>462</v>
      </c>
      <c r="C555" s="359">
        <f>SUM(C556:C563)</f>
        <v>2553</v>
      </c>
    </row>
    <row r="556" s="345" customFormat="1" customHeight="1" spans="1:3">
      <c r="A556" s="355">
        <v>2080801</v>
      </c>
      <c r="B556" s="356" t="s">
        <v>463</v>
      </c>
      <c r="C556" s="360">
        <v>1600</v>
      </c>
    </row>
    <row r="557" s="345" customFormat="1" customHeight="1" spans="1:3">
      <c r="A557" s="355">
        <v>2080802</v>
      </c>
      <c r="B557" s="356" t="s">
        <v>464</v>
      </c>
      <c r="C557" s="360">
        <v>50</v>
      </c>
    </row>
    <row r="558" s="345" customFormat="1" customHeight="1" spans="1:3">
      <c r="A558" s="355">
        <v>2080803</v>
      </c>
      <c r="B558" s="356" t="s">
        <v>465</v>
      </c>
      <c r="C558" s="360">
        <v>200</v>
      </c>
    </row>
    <row r="559" s="345" customFormat="1" customHeight="1" spans="1:3">
      <c r="A559" s="355">
        <v>2080805</v>
      </c>
      <c r="B559" s="356" t="s">
        <v>466</v>
      </c>
      <c r="C559" s="360">
        <v>410</v>
      </c>
    </row>
    <row r="560" s="345" customFormat="1" customHeight="1" spans="1:3">
      <c r="A560" s="355">
        <v>2080806</v>
      </c>
      <c r="B560" s="356" t="s">
        <v>467</v>
      </c>
      <c r="C560" s="360">
        <v>0</v>
      </c>
    </row>
    <row r="561" s="345" customFormat="1" customHeight="1" spans="1:3">
      <c r="A561" s="355">
        <v>2080807</v>
      </c>
      <c r="B561" s="356" t="s">
        <v>468</v>
      </c>
      <c r="C561" s="360">
        <v>0</v>
      </c>
    </row>
    <row r="562" s="345" customFormat="1" customHeight="1" spans="1:3">
      <c r="A562" s="355">
        <v>2080808</v>
      </c>
      <c r="B562" s="356" t="s">
        <v>469</v>
      </c>
      <c r="C562" s="360">
        <v>5</v>
      </c>
    </row>
    <row r="563" s="345" customFormat="1" customHeight="1" spans="1:3">
      <c r="A563" s="355">
        <v>2080899</v>
      </c>
      <c r="B563" s="356" t="s">
        <v>470</v>
      </c>
      <c r="C563" s="360">
        <v>288</v>
      </c>
    </row>
    <row r="564" s="345" customFormat="1" customHeight="1" spans="1:3">
      <c r="A564" s="355">
        <v>20809</v>
      </c>
      <c r="B564" s="356" t="s">
        <v>471</v>
      </c>
      <c r="C564" s="359">
        <f>SUM(C565:C570)</f>
        <v>1885</v>
      </c>
    </row>
    <row r="565" s="345" customFormat="1" customHeight="1" spans="1:3">
      <c r="A565" s="355">
        <v>2080901</v>
      </c>
      <c r="B565" s="356" t="s">
        <v>472</v>
      </c>
      <c r="C565" s="360">
        <v>500</v>
      </c>
    </row>
    <row r="566" s="345" customFormat="1" customHeight="1" spans="1:3">
      <c r="A566" s="355">
        <v>2080902</v>
      </c>
      <c r="B566" s="356" t="s">
        <v>473</v>
      </c>
      <c r="C566" s="360">
        <v>1200</v>
      </c>
    </row>
    <row r="567" s="345" customFormat="1" customHeight="1" spans="1:3">
      <c r="A567" s="355">
        <v>2080903</v>
      </c>
      <c r="B567" s="356" t="s">
        <v>474</v>
      </c>
      <c r="C567" s="360">
        <v>5</v>
      </c>
    </row>
    <row r="568" s="345" customFormat="1" customHeight="1" spans="1:3">
      <c r="A568" s="355">
        <v>2080904</v>
      </c>
      <c r="B568" s="356" t="s">
        <v>475</v>
      </c>
      <c r="C568" s="360">
        <v>15</v>
      </c>
    </row>
    <row r="569" s="345" customFormat="1" customHeight="1" spans="1:3">
      <c r="A569" s="355">
        <v>2080905</v>
      </c>
      <c r="B569" s="356" t="s">
        <v>476</v>
      </c>
      <c r="C569" s="360">
        <v>35</v>
      </c>
    </row>
    <row r="570" s="345" customFormat="1" customHeight="1" spans="1:3">
      <c r="A570" s="355">
        <v>2080999</v>
      </c>
      <c r="B570" s="356" t="s">
        <v>477</v>
      </c>
      <c r="C570" s="360">
        <v>130</v>
      </c>
    </row>
    <row r="571" s="345" customFormat="1" customHeight="1" spans="1:3">
      <c r="A571" s="355">
        <v>20810</v>
      </c>
      <c r="B571" s="356" t="s">
        <v>478</v>
      </c>
      <c r="C571" s="359">
        <f>SUM(C572:C578)</f>
        <v>1875</v>
      </c>
    </row>
    <row r="572" s="345" customFormat="1" customHeight="1" spans="1:3">
      <c r="A572" s="355">
        <v>2081001</v>
      </c>
      <c r="B572" s="356" t="s">
        <v>479</v>
      </c>
      <c r="C572" s="360">
        <v>60</v>
      </c>
    </row>
    <row r="573" s="345" customFormat="1" customHeight="1" spans="1:3">
      <c r="A573" s="355">
        <v>2081002</v>
      </c>
      <c r="B573" s="356" t="s">
        <v>480</v>
      </c>
      <c r="C573" s="360">
        <v>800</v>
      </c>
    </row>
    <row r="574" s="345" customFormat="1" customHeight="1" spans="1:3">
      <c r="A574" s="355">
        <v>2081003</v>
      </c>
      <c r="B574" s="356" t="s">
        <v>481</v>
      </c>
      <c r="C574" s="360">
        <v>0</v>
      </c>
    </row>
    <row r="575" s="345" customFormat="1" customHeight="1" spans="1:3">
      <c r="A575" s="355">
        <v>2081004</v>
      </c>
      <c r="B575" s="356" t="s">
        <v>482</v>
      </c>
      <c r="C575" s="360">
        <v>10</v>
      </c>
    </row>
    <row r="576" s="345" customFormat="1" customHeight="1" spans="1:3">
      <c r="A576" s="355">
        <v>2081005</v>
      </c>
      <c r="B576" s="356" t="s">
        <v>483</v>
      </c>
      <c r="C576" s="360">
        <v>625</v>
      </c>
    </row>
    <row r="577" s="345" customFormat="1" customHeight="1" spans="1:3">
      <c r="A577" s="355">
        <v>2081006</v>
      </c>
      <c r="B577" s="356" t="s">
        <v>484</v>
      </c>
      <c r="C577" s="360">
        <v>380</v>
      </c>
    </row>
    <row r="578" s="345" customFormat="1" customHeight="1" spans="1:3">
      <c r="A578" s="355">
        <v>2081099</v>
      </c>
      <c r="B578" s="356" t="s">
        <v>485</v>
      </c>
      <c r="C578" s="360">
        <v>0</v>
      </c>
    </row>
    <row r="579" s="345" customFormat="1" customHeight="1" spans="1:3">
      <c r="A579" s="355">
        <v>20811</v>
      </c>
      <c r="B579" s="356" t="s">
        <v>486</v>
      </c>
      <c r="C579" s="359">
        <f>SUM(C580:C587)</f>
        <v>855</v>
      </c>
    </row>
    <row r="580" s="345" customFormat="1" customHeight="1" spans="1:3">
      <c r="A580" s="355">
        <v>2081101</v>
      </c>
      <c r="B580" s="356" t="s">
        <v>86</v>
      </c>
      <c r="C580" s="360">
        <v>0</v>
      </c>
    </row>
    <row r="581" s="345" customFormat="1" customHeight="1" spans="1:3">
      <c r="A581" s="355">
        <v>2081102</v>
      </c>
      <c r="B581" s="356" t="s">
        <v>87</v>
      </c>
      <c r="C581" s="360">
        <v>0</v>
      </c>
    </row>
    <row r="582" s="345" customFormat="1" customHeight="1" spans="1:3">
      <c r="A582" s="355">
        <v>2081103</v>
      </c>
      <c r="B582" s="356" t="s">
        <v>88</v>
      </c>
      <c r="C582" s="360">
        <v>0</v>
      </c>
    </row>
    <row r="583" s="345" customFormat="1" customHeight="1" spans="1:3">
      <c r="A583" s="355">
        <v>2081104</v>
      </c>
      <c r="B583" s="356" t="s">
        <v>487</v>
      </c>
      <c r="C583" s="360">
        <v>0</v>
      </c>
    </row>
    <row r="584" s="345" customFormat="1" customHeight="1" spans="1:3">
      <c r="A584" s="355">
        <v>2081105</v>
      </c>
      <c r="B584" s="356" t="s">
        <v>488</v>
      </c>
      <c r="C584" s="360">
        <v>0</v>
      </c>
    </row>
    <row r="585" s="345" customFormat="1" customHeight="1" spans="1:3">
      <c r="A585" s="355">
        <v>2081106</v>
      </c>
      <c r="B585" s="356" t="s">
        <v>489</v>
      </c>
      <c r="C585" s="360">
        <v>0</v>
      </c>
    </row>
    <row r="586" s="345" customFormat="1" customHeight="1" spans="1:3">
      <c r="A586" s="355">
        <v>2081107</v>
      </c>
      <c r="B586" s="356" t="s">
        <v>490</v>
      </c>
      <c r="C586" s="360">
        <v>300</v>
      </c>
    </row>
    <row r="587" s="345" customFormat="1" customHeight="1" spans="1:3">
      <c r="A587" s="355">
        <v>2081199</v>
      </c>
      <c r="B587" s="356" t="s">
        <v>491</v>
      </c>
      <c r="C587" s="360">
        <v>555</v>
      </c>
    </row>
    <row r="588" s="345" customFormat="1" customHeight="1" spans="1:3">
      <c r="A588" s="355">
        <v>20816</v>
      </c>
      <c r="B588" s="356" t="s">
        <v>492</v>
      </c>
      <c r="C588" s="359">
        <f>SUM(C589:C592)</f>
        <v>0</v>
      </c>
    </row>
    <row r="589" s="345" customFormat="1" customHeight="1" spans="1:3">
      <c r="A589" s="355">
        <v>2081601</v>
      </c>
      <c r="B589" s="356" t="s">
        <v>86</v>
      </c>
      <c r="C589" s="360">
        <v>0</v>
      </c>
    </row>
    <row r="590" s="345" customFormat="1" customHeight="1" spans="1:3">
      <c r="A590" s="355">
        <v>2081602</v>
      </c>
      <c r="B590" s="356" t="s">
        <v>87</v>
      </c>
      <c r="C590" s="360">
        <v>0</v>
      </c>
    </row>
    <row r="591" s="345" customFormat="1" customHeight="1" spans="1:3">
      <c r="A591" s="355">
        <v>2081603</v>
      </c>
      <c r="B591" s="356" t="s">
        <v>88</v>
      </c>
      <c r="C591" s="360">
        <v>0</v>
      </c>
    </row>
    <row r="592" s="345" customFormat="1" customHeight="1" spans="1:3">
      <c r="A592" s="355">
        <v>2081699</v>
      </c>
      <c r="B592" s="356" t="s">
        <v>493</v>
      </c>
      <c r="C592" s="360">
        <v>0</v>
      </c>
    </row>
    <row r="593" s="345" customFormat="1" customHeight="1" spans="1:3">
      <c r="A593" s="355">
        <v>20819</v>
      </c>
      <c r="B593" s="356" t="s">
        <v>494</v>
      </c>
      <c r="C593" s="359">
        <f>C594+C595</f>
        <v>880</v>
      </c>
    </row>
    <row r="594" s="345" customFormat="1" customHeight="1" spans="1:3">
      <c r="A594" s="355">
        <v>2081901</v>
      </c>
      <c r="B594" s="356" t="s">
        <v>495</v>
      </c>
      <c r="C594" s="360">
        <v>750</v>
      </c>
    </row>
    <row r="595" s="345" customFormat="1" customHeight="1" spans="1:3">
      <c r="A595" s="355">
        <v>2081902</v>
      </c>
      <c r="B595" s="356" t="s">
        <v>496</v>
      </c>
      <c r="C595" s="360">
        <v>130</v>
      </c>
    </row>
    <row r="596" s="345" customFormat="1" customHeight="1" spans="1:3">
      <c r="A596" s="355">
        <v>20820</v>
      </c>
      <c r="B596" s="356" t="s">
        <v>497</v>
      </c>
      <c r="C596" s="359">
        <f>C597+C598</f>
        <v>80</v>
      </c>
    </row>
    <row r="597" s="345" customFormat="1" customHeight="1" spans="1:3">
      <c r="A597" s="355">
        <v>2082001</v>
      </c>
      <c r="B597" s="356" t="s">
        <v>498</v>
      </c>
      <c r="C597" s="360">
        <v>50</v>
      </c>
    </row>
    <row r="598" s="345" customFormat="1" customHeight="1" spans="1:3">
      <c r="A598" s="355">
        <v>2082002</v>
      </c>
      <c r="B598" s="356" t="s">
        <v>499</v>
      </c>
      <c r="C598" s="360">
        <v>30</v>
      </c>
    </row>
    <row r="599" s="345" customFormat="1" customHeight="1" spans="1:3">
      <c r="A599" s="355">
        <v>20821</v>
      </c>
      <c r="B599" s="356" t="s">
        <v>500</v>
      </c>
      <c r="C599" s="359">
        <f>SUM(C600:C601)</f>
        <v>601</v>
      </c>
    </row>
    <row r="600" s="345" customFormat="1" customHeight="1" spans="1:3">
      <c r="A600" s="355">
        <v>2082101</v>
      </c>
      <c r="B600" s="356" t="s">
        <v>501</v>
      </c>
      <c r="C600" s="360">
        <v>7</v>
      </c>
    </row>
    <row r="601" s="345" customFormat="1" customHeight="1" spans="1:3">
      <c r="A601" s="355">
        <v>2082102</v>
      </c>
      <c r="B601" s="356" t="s">
        <v>502</v>
      </c>
      <c r="C601" s="360">
        <v>594</v>
      </c>
    </row>
    <row r="602" s="345" customFormat="1" customHeight="1" spans="1:3">
      <c r="A602" s="355">
        <v>20824</v>
      </c>
      <c r="B602" s="356" t="s">
        <v>503</v>
      </c>
      <c r="C602" s="359">
        <f>C603+C604</f>
        <v>0</v>
      </c>
    </row>
    <row r="603" s="345" customFormat="1" customHeight="1" spans="1:3">
      <c r="A603" s="355">
        <v>2082401</v>
      </c>
      <c r="B603" s="356" t="s">
        <v>504</v>
      </c>
      <c r="C603" s="360">
        <v>0</v>
      </c>
    </row>
    <row r="604" s="345" customFormat="1" customHeight="1" spans="1:3">
      <c r="A604" s="355">
        <v>2082402</v>
      </c>
      <c r="B604" s="356" t="s">
        <v>505</v>
      </c>
      <c r="C604" s="360">
        <v>0</v>
      </c>
    </row>
    <row r="605" s="345" customFormat="1" customHeight="1" spans="1:3">
      <c r="A605" s="355">
        <v>20825</v>
      </c>
      <c r="B605" s="356" t="s">
        <v>506</v>
      </c>
      <c r="C605" s="359">
        <f>C606+C607</f>
        <v>0</v>
      </c>
    </row>
    <row r="606" s="345" customFormat="1" customHeight="1" spans="1:3">
      <c r="A606" s="355">
        <v>2082501</v>
      </c>
      <c r="B606" s="356" t="s">
        <v>507</v>
      </c>
      <c r="C606" s="360">
        <v>0</v>
      </c>
    </row>
    <row r="607" s="345" customFormat="1" customHeight="1" spans="1:3">
      <c r="A607" s="355">
        <v>2082502</v>
      </c>
      <c r="B607" s="356" t="s">
        <v>508</v>
      </c>
      <c r="C607" s="360">
        <v>0</v>
      </c>
    </row>
    <row r="608" s="345" customFormat="1" customHeight="1" spans="1:3">
      <c r="A608" s="355">
        <v>20826</v>
      </c>
      <c r="B608" s="356" t="s">
        <v>509</v>
      </c>
      <c r="C608" s="359">
        <f>SUM(C609:C611)</f>
        <v>210</v>
      </c>
    </row>
    <row r="609" s="345" customFormat="1" customHeight="1" spans="1:3">
      <c r="A609" s="355">
        <v>2082601</v>
      </c>
      <c r="B609" s="356" t="s">
        <v>510</v>
      </c>
      <c r="C609" s="360">
        <v>0</v>
      </c>
    </row>
    <row r="610" s="345" customFormat="1" customHeight="1" spans="1:3">
      <c r="A610" s="355">
        <v>2082602</v>
      </c>
      <c r="B610" s="356" t="s">
        <v>511</v>
      </c>
      <c r="C610" s="360">
        <v>210</v>
      </c>
    </row>
    <row r="611" s="345" customFormat="1" customHeight="1" spans="1:3">
      <c r="A611" s="355">
        <v>2082699</v>
      </c>
      <c r="B611" s="356" t="s">
        <v>512</v>
      </c>
      <c r="C611" s="360">
        <v>0</v>
      </c>
    </row>
    <row r="612" s="345" customFormat="1" customHeight="1" spans="1:3">
      <c r="A612" s="355">
        <v>20827</v>
      </c>
      <c r="B612" s="356" t="s">
        <v>513</v>
      </c>
      <c r="C612" s="359">
        <f>SUM(C613:C615)</f>
        <v>0</v>
      </c>
    </row>
    <row r="613" s="345" customFormat="1" customHeight="1" spans="1:3">
      <c r="A613" s="355">
        <v>2082701</v>
      </c>
      <c r="B613" s="356" t="s">
        <v>514</v>
      </c>
      <c r="C613" s="360">
        <v>0</v>
      </c>
    </row>
    <row r="614" s="345" customFormat="1" customHeight="1" spans="1:3">
      <c r="A614" s="355">
        <v>2082702</v>
      </c>
      <c r="B614" s="356" t="s">
        <v>515</v>
      </c>
      <c r="C614" s="360">
        <v>0</v>
      </c>
    </row>
    <row r="615" s="345" customFormat="1" customHeight="1" spans="1:3">
      <c r="A615" s="355">
        <v>2082799</v>
      </c>
      <c r="B615" s="356" t="s">
        <v>516</v>
      </c>
      <c r="C615" s="360">
        <v>0</v>
      </c>
    </row>
    <row r="616" s="345" customFormat="1" customHeight="1" spans="1:3">
      <c r="A616" s="355">
        <v>20828</v>
      </c>
      <c r="B616" s="368" t="s">
        <v>517</v>
      </c>
      <c r="C616" s="359">
        <f>SUM(C617:C623)</f>
        <v>572</v>
      </c>
    </row>
    <row r="617" s="345" customFormat="1" customHeight="1" spans="1:3">
      <c r="A617" s="355">
        <v>2082801</v>
      </c>
      <c r="B617" s="356" t="s">
        <v>86</v>
      </c>
      <c r="C617" s="360">
        <v>164</v>
      </c>
    </row>
    <row r="618" s="345" customFormat="1" customHeight="1" spans="1:3">
      <c r="A618" s="355">
        <v>2082802</v>
      </c>
      <c r="B618" s="356" t="s">
        <v>87</v>
      </c>
      <c r="C618" s="360">
        <v>36</v>
      </c>
    </row>
    <row r="619" s="345" customFormat="1" customHeight="1" spans="1:3">
      <c r="A619" s="355">
        <v>2082803</v>
      </c>
      <c r="B619" s="356" t="s">
        <v>88</v>
      </c>
      <c r="C619" s="360">
        <v>0</v>
      </c>
    </row>
    <row r="620" s="345" customFormat="1" customHeight="1" spans="1:3">
      <c r="A620" s="355">
        <v>2082804</v>
      </c>
      <c r="B620" s="356" t="s">
        <v>518</v>
      </c>
      <c r="C620" s="360">
        <v>318</v>
      </c>
    </row>
    <row r="621" s="345" customFormat="1" customHeight="1" spans="1:3">
      <c r="A621" s="355">
        <v>2082805</v>
      </c>
      <c r="B621" s="356" t="s">
        <v>519</v>
      </c>
      <c r="C621" s="360">
        <v>0</v>
      </c>
    </row>
    <row r="622" s="345" customFormat="1" customHeight="1" spans="1:3">
      <c r="A622" s="355">
        <v>2082850</v>
      </c>
      <c r="B622" s="356" t="s">
        <v>95</v>
      </c>
      <c r="C622" s="360">
        <v>0</v>
      </c>
    </row>
    <row r="623" s="345" customFormat="1" customHeight="1" spans="1:3">
      <c r="A623" s="355">
        <v>2082899</v>
      </c>
      <c r="B623" s="356" t="s">
        <v>520</v>
      </c>
      <c r="C623" s="360">
        <v>54</v>
      </c>
    </row>
    <row r="624" s="345" customFormat="1" customHeight="1" spans="1:3">
      <c r="A624" s="355">
        <v>20830</v>
      </c>
      <c r="B624" s="356" t="s">
        <v>521</v>
      </c>
      <c r="C624" s="359">
        <f>C625+C626</f>
        <v>1000</v>
      </c>
    </row>
    <row r="625" s="345" customFormat="1" customHeight="1" spans="1:3">
      <c r="A625" s="355">
        <v>2083001</v>
      </c>
      <c r="B625" s="356" t="s">
        <v>522</v>
      </c>
      <c r="C625" s="360">
        <v>0</v>
      </c>
    </row>
    <row r="626" s="345" customFormat="1" customHeight="1" spans="1:3">
      <c r="A626" s="355">
        <v>2083099</v>
      </c>
      <c r="B626" s="356" t="s">
        <v>523</v>
      </c>
      <c r="C626" s="360">
        <v>1000</v>
      </c>
    </row>
    <row r="627" s="345" customFormat="1" customHeight="1" spans="1:3">
      <c r="A627" s="355">
        <v>2089999</v>
      </c>
      <c r="B627" s="356" t="s">
        <v>524</v>
      </c>
      <c r="C627" s="360">
        <v>0</v>
      </c>
    </row>
    <row r="628" s="345" customFormat="1" customHeight="1" spans="1:3">
      <c r="A628" s="355">
        <v>210</v>
      </c>
      <c r="B628" s="356" t="s">
        <v>525</v>
      </c>
      <c r="C628" s="359">
        <f>C629+C634+C649+C653+C665+C668+C672+C677+C681+C685+C688+C697+C698</f>
        <v>38853</v>
      </c>
    </row>
    <row r="629" s="345" customFormat="1" customHeight="1" spans="1:3">
      <c r="A629" s="355">
        <v>21001</v>
      </c>
      <c r="B629" s="356" t="s">
        <v>526</v>
      </c>
      <c r="C629" s="359">
        <f>SUM(C630:C633)</f>
        <v>1079</v>
      </c>
    </row>
    <row r="630" s="345" customFormat="1" customHeight="1" spans="1:3">
      <c r="A630" s="355">
        <v>2100101</v>
      </c>
      <c r="B630" s="356" t="s">
        <v>86</v>
      </c>
      <c r="C630" s="360">
        <v>779</v>
      </c>
    </row>
    <row r="631" s="345" customFormat="1" customHeight="1" spans="1:3">
      <c r="A631" s="355">
        <v>2100102</v>
      </c>
      <c r="B631" s="356" t="s">
        <v>87</v>
      </c>
      <c r="C631" s="360">
        <v>0</v>
      </c>
    </row>
    <row r="632" s="345" customFormat="1" customHeight="1" spans="1:3">
      <c r="A632" s="355">
        <v>2100103</v>
      </c>
      <c r="B632" s="356" t="s">
        <v>88</v>
      </c>
      <c r="C632" s="360">
        <v>0</v>
      </c>
    </row>
    <row r="633" s="345" customFormat="1" customHeight="1" spans="1:3">
      <c r="A633" s="355">
        <v>2100199</v>
      </c>
      <c r="B633" s="356" t="s">
        <v>527</v>
      </c>
      <c r="C633" s="360">
        <v>300</v>
      </c>
    </row>
    <row r="634" s="345" customFormat="1" customHeight="1" spans="1:3">
      <c r="A634" s="355">
        <v>21002</v>
      </c>
      <c r="B634" s="356" t="s">
        <v>528</v>
      </c>
      <c r="C634" s="359">
        <f>SUM(C635:C648)</f>
        <v>706</v>
      </c>
    </row>
    <row r="635" s="345" customFormat="1" customHeight="1" spans="1:3">
      <c r="A635" s="355">
        <v>2100201</v>
      </c>
      <c r="B635" s="356" t="s">
        <v>529</v>
      </c>
      <c r="C635" s="360">
        <v>0</v>
      </c>
    </row>
    <row r="636" s="345" customFormat="1" customHeight="1" spans="1:3">
      <c r="A636" s="355">
        <v>2100202</v>
      </c>
      <c r="B636" s="356" t="s">
        <v>530</v>
      </c>
      <c r="C636" s="360">
        <v>0</v>
      </c>
    </row>
    <row r="637" s="345" customFormat="1" customHeight="1" spans="1:3">
      <c r="A637" s="355">
        <v>2100203</v>
      </c>
      <c r="B637" s="356" t="s">
        <v>531</v>
      </c>
      <c r="C637" s="360">
        <v>0</v>
      </c>
    </row>
    <row r="638" s="345" customFormat="1" customHeight="1" spans="1:3">
      <c r="A638" s="355">
        <v>2100204</v>
      </c>
      <c r="B638" s="356" t="s">
        <v>532</v>
      </c>
      <c r="C638" s="360">
        <v>0</v>
      </c>
    </row>
    <row r="639" s="345" customFormat="1" customHeight="1" spans="1:3">
      <c r="A639" s="355">
        <v>2100205</v>
      </c>
      <c r="B639" s="356" t="s">
        <v>533</v>
      </c>
      <c r="C639" s="360">
        <v>0</v>
      </c>
    </row>
    <row r="640" s="345" customFormat="1" customHeight="1" spans="1:3">
      <c r="A640" s="355">
        <v>2100206</v>
      </c>
      <c r="B640" s="356" t="s">
        <v>534</v>
      </c>
      <c r="C640" s="360">
        <v>0</v>
      </c>
    </row>
    <row r="641" s="345" customFormat="1" customHeight="1" spans="1:3">
      <c r="A641" s="355">
        <v>2100207</v>
      </c>
      <c r="B641" s="356" t="s">
        <v>535</v>
      </c>
      <c r="C641" s="360">
        <v>0</v>
      </c>
    </row>
    <row r="642" s="345" customFormat="1" customHeight="1" spans="1:3">
      <c r="A642" s="355">
        <v>2100208</v>
      </c>
      <c r="B642" s="356" t="s">
        <v>536</v>
      </c>
      <c r="C642" s="360">
        <v>0</v>
      </c>
    </row>
    <row r="643" s="345" customFormat="1" customHeight="1" spans="1:3">
      <c r="A643" s="355">
        <v>2100209</v>
      </c>
      <c r="B643" s="356" t="s">
        <v>537</v>
      </c>
      <c r="C643" s="360">
        <v>0</v>
      </c>
    </row>
    <row r="644" s="345" customFormat="1" customHeight="1" spans="1:3">
      <c r="A644" s="355">
        <v>2100210</v>
      </c>
      <c r="B644" s="356" t="s">
        <v>538</v>
      </c>
      <c r="C644" s="360">
        <v>0</v>
      </c>
    </row>
    <row r="645" s="345" customFormat="1" customHeight="1" spans="1:3">
      <c r="A645" s="355">
        <v>2100211</v>
      </c>
      <c r="B645" s="356" t="s">
        <v>539</v>
      </c>
      <c r="C645" s="360">
        <v>0</v>
      </c>
    </row>
    <row r="646" s="345" customFormat="1" customHeight="1" spans="1:3">
      <c r="A646" s="355">
        <v>2100212</v>
      </c>
      <c r="B646" s="356" t="s">
        <v>540</v>
      </c>
      <c r="C646" s="360">
        <v>0</v>
      </c>
    </row>
    <row r="647" s="345" customFormat="1" customHeight="1" spans="1:3">
      <c r="A647" s="355">
        <v>2100213</v>
      </c>
      <c r="B647" s="356" t="s">
        <v>541</v>
      </c>
      <c r="C647" s="360">
        <v>0</v>
      </c>
    </row>
    <row r="648" s="345" customFormat="1" customHeight="1" spans="1:3">
      <c r="A648" s="355">
        <v>2100299</v>
      </c>
      <c r="B648" s="356" t="s">
        <v>542</v>
      </c>
      <c r="C648" s="360">
        <v>706</v>
      </c>
    </row>
    <row r="649" s="345" customFormat="1" customHeight="1" spans="1:3">
      <c r="A649" s="355">
        <v>21003</v>
      </c>
      <c r="B649" s="356" t="s">
        <v>543</v>
      </c>
      <c r="C649" s="359">
        <f>C650+C651+C652</f>
        <v>4315</v>
      </c>
    </row>
    <row r="650" s="345" customFormat="1" customHeight="1" spans="1:3">
      <c r="A650" s="355">
        <v>2100301</v>
      </c>
      <c r="B650" s="356" t="s">
        <v>544</v>
      </c>
      <c r="C650" s="360">
        <v>0</v>
      </c>
    </row>
    <row r="651" s="345" customFormat="1" customHeight="1" spans="1:3">
      <c r="A651" s="355">
        <v>2100302</v>
      </c>
      <c r="B651" s="356" t="s">
        <v>545</v>
      </c>
      <c r="C651" s="360">
        <v>0</v>
      </c>
    </row>
    <row r="652" s="345" customFormat="1" customHeight="1" spans="1:3">
      <c r="A652" s="355">
        <v>2100399</v>
      </c>
      <c r="B652" s="356" t="s">
        <v>546</v>
      </c>
      <c r="C652" s="360">
        <v>4315</v>
      </c>
    </row>
    <row r="653" s="345" customFormat="1" customHeight="1" spans="1:3">
      <c r="A653" s="355">
        <v>21004</v>
      </c>
      <c r="B653" s="356" t="s">
        <v>547</v>
      </c>
      <c r="C653" s="359">
        <f>SUM(C654:C664)</f>
        <v>18393</v>
      </c>
    </row>
    <row r="654" s="345" customFormat="1" customHeight="1" spans="1:3">
      <c r="A654" s="355">
        <v>2100401</v>
      </c>
      <c r="B654" s="356" t="s">
        <v>548</v>
      </c>
      <c r="C654" s="360">
        <v>740</v>
      </c>
    </row>
    <row r="655" s="345" customFormat="1" customHeight="1" spans="1:3">
      <c r="A655" s="355">
        <v>2100402</v>
      </c>
      <c r="B655" s="356" t="s">
        <v>549</v>
      </c>
      <c r="C655" s="360">
        <v>521</v>
      </c>
    </row>
    <row r="656" s="345" customFormat="1" customHeight="1" spans="1:3">
      <c r="A656" s="355">
        <v>2100403</v>
      </c>
      <c r="B656" s="356" t="s">
        <v>550</v>
      </c>
      <c r="C656" s="360">
        <v>489</v>
      </c>
    </row>
    <row r="657" s="345" customFormat="1" customHeight="1" spans="1:3">
      <c r="A657" s="355">
        <v>2100404</v>
      </c>
      <c r="B657" s="356" t="s">
        <v>551</v>
      </c>
      <c r="C657" s="360">
        <v>0</v>
      </c>
    </row>
    <row r="658" s="345" customFormat="1" customHeight="1" spans="1:3">
      <c r="A658" s="355">
        <v>2100405</v>
      </c>
      <c r="B658" s="356" t="s">
        <v>552</v>
      </c>
      <c r="C658" s="360">
        <v>0</v>
      </c>
    </row>
    <row r="659" s="345" customFormat="1" customHeight="1" spans="1:3">
      <c r="A659" s="355">
        <v>2100406</v>
      </c>
      <c r="B659" s="356" t="s">
        <v>553</v>
      </c>
      <c r="C659" s="360">
        <v>0</v>
      </c>
    </row>
    <row r="660" s="345" customFormat="1" customHeight="1" spans="1:3">
      <c r="A660" s="355">
        <v>2100407</v>
      </c>
      <c r="B660" s="356" t="s">
        <v>554</v>
      </c>
      <c r="C660" s="360">
        <v>0</v>
      </c>
    </row>
    <row r="661" s="345" customFormat="1" customHeight="1" spans="1:3">
      <c r="A661" s="355">
        <v>2100408</v>
      </c>
      <c r="B661" s="356" t="s">
        <v>555</v>
      </c>
      <c r="C661" s="360">
        <v>1560</v>
      </c>
    </row>
    <row r="662" s="345" customFormat="1" customHeight="1" spans="1:3">
      <c r="A662" s="355">
        <v>2100409</v>
      </c>
      <c r="B662" s="356" t="s">
        <v>556</v>
      </c>
      <c r="C662" s="360">
        <v>0</v>
      </c>
    </row>
    <row r="663" s="345" customFormat="1" customHeight="1" spans="1:3">
      <c r="A663" s="355">
        <v>2100410</v>
      </c>
      <c r="B663" s="356" t="s">
        <v>557</v>
      </c>
      <c r="C663" s="360">
        <v>15060</v>
      </c>
    </row>
    <row r="664" s="345" customFormat="1" customHeight="1" spans="1:3">
      <c r="A664" s="355">
        <v>2100499</v>
      </c>
      <c r="B664" s="356" t="s">
        <v>558</v>
      </c>
      <c r="C664" s="360">
        <v>23</v>
      </c>
    </row>
    <row r="665" s="345" customFormat="1" customHeight="1" spans="1:3">
      <c r="A665" s="355">
        <v>21006</v>
      </c>
      <c r="B665" s="356" t="s">
        <v>559</v>
      </c>
      <c r="C665" s="359">
        <f>C666+C667</f>
        <v>5</v>
      </c>
    </row>
    <row r="666" s="345" customFormat="1" customHeight="1" spans="1:3">
      <c r="A666" s="355">
        <v>2100601</v>
      </c>
      <c r="B666" s="356" t="s">
        <v>560</v>
      </c>
      <c r="C666" s="360">
        <v>0</v>
      </c>
    </row>
    <row r="667" s="345" customFormat="1" customHeight="1" spans="1:3">
      <c r="A667" s="355">
        <v>2100699</v>
      </c>
      <c r="B667" s="356" t="s">
        <v>561</v>
      </c>
      <c r="C667" s="360">
        <v>5</v>
      </c>
    </row>
    <row r="668" s="345" customFormat="1" customHeight="1" spans="1:3">
      <c r="A668" s="355">
        <v>21007</v>
      </c>
      <c r="B668" s="356" t="s">
        <v>562</v>
      </c>
      <c r="C668" s="359">
        <f>C669+C670+C671</f>
        <v>1709</v>
      </c>
    </row>
    <row r="669" s="345" customFormat="1" customHeight="1" spans="1:3">
      <c r="A669" s="355">
        <v>2100716</v>
      </c>
      <c r="B669" s="356" t="s">
        <v>563</v>
      </c>
      <c r="C669" s="360">
        <v>0</v>
      </c>
    </row>
    <row r="670" s="345" customFormat="1" customHeight="1" spans="1:3">
      <c r="A670" s="355">
        <v>2100717</v>
      </c>
      <c r="B670" s="356" t="s">
        <v>564</v>
      </c>
      <c r="C670" s="360">
        <v>0</v>
      </c>
    </row>
    <row r="671" s="345" customFormat="1" customHeight="1" spans="1:3">
      <c r="A671" s="355">
        <v>2100799</v>
      </c>
      <c r="B671" s="356" t="s">
        <v>565</v>
      </c>
      <c r="C671" s="360">
        <v>1709</v>
      </c>
    </row>
    <row r="672" s="345" customFormat="1" customHeight="1" spans="1:3">
      <c r="A672" s="355">
        <v>21011</v>
      </c>
      <c r="B672" s="356" t="s">
        <v>566</v>
      </c>
      <c r="C672" s="359">
        <f>SUM(C673:C676)</f>
        <v>6714</v>
      </c>
    </row>
    <row r="673" s="345" customFormat="1" customHeight="1" spans="1:3">
      <c r="A673" s="355">
        <v>2101101</v>
      </c>
      <c r="B673" s="356" t="s">
        <v>567</v>
      </c>
      <c r="C673" s="360">
        <v>1966</v>
      </c>
    </row>
    <row r="674" s="345" customFormat="1" customHeight="1" spans="1:3">
      <c r="A674" s="355">
        <v>2101102</v>
      </c>
      <c r="B674" s="356" t="s">
        <v>568</v>
      </c>
      <c r="C674" s="360">
        <v>807</v>
      </c>
    </row>
    <row r="675" s="345" customFormat="1" customHeight="1" spans="1:3">
      <c r="A675" s="355">
        <v>2101103</v>
      </c>
      <c r="B675" s="356" t="s">
        <v>569</v>
      </c>
      <c r="C675" s="360">
        <v>3936</v>
      </c>
    </row>
    <row r="676" s="345" customFormat="1" customHeight="1" spans="1:3">
      <c r="A676" s="355">
        <v>2101199</v>
      </c>
      <c r="B676" s="356" t="s">
        <v>570</v>
      </c>
      <c r="C676" s="360">
        <v>5</v>
      </c>
    </row>
    <row r="677" s="345" customFormat="1" customHeight="1" spans="1:3">
      <c r="A677" s="355">
        <v>21012</v>
      </c>
      <c r="B677" s="356" t="s">
        <v>571</v>
      </c>
      <c r="C677" s="359">
        <f>C678+C679+C680</f>
        <v>5000</v>
      </c>
    </row>
    <row r="678" s="345" customFormat="1" customHeight="1" spans="1:3">
      <c r="A678" s="355">
        <v>2101201</v>
      </c>
      <c r="B678" s="356" t="s">
        <v>572</v>
      </c>
      <c r="C678" s="360">
        <v>0</v>
      </c>
    </row>
    <row r="679" s="345" customFormat="1" customHeight="1" spans="1:3">
      <c r="A679" s="355">
        <v>2101202</v>
      </c>
      <c r="B679" s="356" t="s">
        <v>573</v>
      </c>
      <c r="C679" s="360">
        <v>5000</v>
      </c>
    </row>
    <row r="680" s="345" customFormat="1" customHeight="1" spans="1:3">
      <c r="A680" s="355">
        <v>2101299</v>
      </c>
      <c r="B680" s="356" t="s">
        <v>574</v>
      </c>
      <c r="C680" s="360">
        <v>0</v>
      </c>
    </row>
    <row r="681" s="345" customFormat="1" customHeight="1" spans="1:3">
      <c r="A681" s="355">
        <v>21013</v>
      </c>
      <c r="B681" s="356" t="s">
        <v>575</v>
      </c>
      <c r="C681" s="359">
        <f>C682+C683+C684</f>
        <v>700</v>
      </c>
    </row>
    <row r="682" s="345" customFormat="1" customHeight="1" spans="1:3">
      <c r="A682" s="355">
        <v>2101301</v>
      </c>
      <c r="B682" s="356" t="s">
        <v>576</v>
      </c>
      <c r="C682" s="360">
        <v>700</v>
      </c>
    </row>
    <row r="683" s="345" customFormat="1" customHeight="1" spans="1:3">
      <c r="A683" s="355">
        <v>2101302</v>
      </c>
      <c r="B683" s="356" t="s">
        <v>577</v>
      </c>
      <c r="C683" s="360">
        <v>0</v>
      </c>
    </row>
    <row r="684" s="345" customFormat="1" customHeight="1" spans="1:3">
      <c r="A684" s="355">
        <v>2101399</v>
      </c>
      <c r="B684" s="356" t="s">
        <v>578</v>
      </c>
      <c r="C684" s="360">
        <v>0</v>
      </c>
    </row>
    <row r="685" s="345" customFormat="1" customHeight="1" spans="1:3">
      <c r="A685" s="355">
        <v>21014</v>
      </c>
      <c r="B685" s="356" t="s">
        <v>579</v>
      </c>
      <c r="C685" s="359">
        <f>C686+C687</f>
        <v>200</v>
      </c>
    </row>
    <row r="686" s="345" customFormat="1" customHeight="1" spans="1:3">
      <c r="A686" s="355">
        <v>2101401</v>
      </c>
      <c r="B686" s="356" t="s">
        <v>580</v>
      </c>
      <c r="C686" s="360">
        <v>200</v>
      </c>
    </row>
    <row r="687" s="345" customFormat="1" customHeight="1" spans="1:3">
      <c r="A687" s="355">
        <v>2101499</v>
      </c>
      <c r="B687" s="356" t="s">
        <v>581</v>
      </c>
      <c r="C687" s="360">
        <v>0</v>
      </c>
    </row>
    <row r="688" s="345" customFormat="1" customHeight="1" spans="1:3">
      <c r="A688" s="355">
        <v>21015</v>
      </c>
      <c r="B688" s="356" t="s">
        <v>582</v>
      </c>
      <c r="C688" s="359">
        <f>SUM(C689:C696)</f>
        <v>32</v>
      </c>
    </row>
    <row r="689" s="345" customFormat="1" customHeight="1" spans="1:3">
      <c r="A689" s="355">
        <v>2101501</v>
      </c>
      <c r="B689" s="356" t="s">
        <v>86</v>
      </c>
      <c r="C689" s="360">
        <v>0</v>
      </c>
    </row>
    <row r="690" s="345" customFormat="1" customHeight="1" spans="1:3">
      <c r="A690" s="355">
        <v>2101502</v>
      </c>
      <c r="B690" s="356" t="s">
        <v>87</v>
      </c>
      <c r="C690" s="360">
        <v>0</v>
      </c>
    </row>
    <row r="691" s="345" customFormat="1" customHeight="1" spans="1:3">
      <c r="A691" s="355">
        <v>2101503</v>
      </c>
      <c r="B691" s="356" t="s">
        <v>88</v>
      </c>
      <c r="C691" s="360">
        <v>0</v>
      </c>
    </row>
    <row r="692" s="345" customFormat="1" customHeight="1" spans="1:3">
      <c r="A692" s="355">
        <v>2101504</v>
      </c>
      <c r="B692" s="356" t="s">
        <v>127</v>
      </c>
      <c r="C692" s="360">
        <v>0</v>
      </c>
    </row>
    <row r="693" s="345" customFormat="1" customHeight="1" spans="1:3">
      <c r="A693" s="355">
        <v>2101505</v>
      </c>
      <c r="B693" s="356" t="s">
        <v>583</v>
      </c>
      <c r="C693" s="360">
        <v>12</v>
      </c>
    </row>
    <row r="694" s="345" customFormat="1" customHeight="1" spans="1:3">
      <c r="A694" s="355">
        <v>2101506</v>
      </c>
      <c r="B694" s="356" t="s">
        <v>584</v>
      </c>
      <c r="C694" s="360">
        <v>0</v>
      </c>
    </row>
    <row r="695" s="345" customFormat="1" customHeight="1" spans="1:3">
      <c r="A695" s="355">
        <v>2101550</v>
      </c>
      <c r="B695" s="356" t="s">
        <v>95</v>
      </c>
      <c r="C695" s="360">
        <v>0</v>
      </c>
    </row>
    <row r="696" s="345" customFormat="1" customHeight="1" spans="1:3">
      <c r="A696" s="355">
        <v>2101599</v>
      </c>
      <c r="B696" s="356" t="s">
        <v>585</v>
      </c>
      <c r="C696" s="360">
        <v>20</v>
      </c>
    </row>
    <row r="697" s="345" customFormat="1" customHeight="1" spans="1:3">
      <c r="A697" s="355">
        <v>21016</v>
      </c>
      <c r="B697" s="356" t="s">
        <v>586</v>
      </c>
      <c r="C697" s="360">
        <v>0</v>
      </c>
    </row>
    <row r="698" s="345" customFormat="1" customHeight="1" spans="1:3">
      <c r="A698" s="355">
        <v>21099</v>
      </c>
      <c r="B698" s="369" t="s">
        <v>587</v>
      </c>
      <c r="C698" s="360">
        <v>0</v>
      </c>
    </row>
    <row r="699" s="345" customFormat="1" customHeight="1" spans="1:3">
      <c r="A699" s="355">
        <v>211</v>
      </c>
      <c r="B699" s="369" t="s">
        <v>588</v>
      </c>
      <c r="C699" s="359">
        <f>C700+C710+C714+C723+C730+C737+C743+C746+C749+C750+C751+C757+C758+C759+C770</f>
        <v>11345</v>
      </c>
    </row>
    <row r="700" s="345" customFormat="1" customHeight="1" spans="1:3">
      <c r="A700" s="355">
        <v>21101</v>
      </c>
      <c r="B700" s="369" t="s">
        <v>589</v>
      </c>
      <c r="C700" s="359">
        <f>SUM(C701:C709)</f>
        <v>1320</v>
      </c>
    </row>
    <row r="701" s="345" customFormat="1" customHeight="1" spans="1:3">
      <c r="A701" s="355">
        <v>2110101</v>
      </c>
      <c r="B701" s="369" t="s">
        <v>86</v>
      </c>
      <c r="C701" s="360">
        <v>0</v>
      </c>
    </row>
    <row r="702" s="345" customFormat="1" customHeight="1" spans="1:3">
      <c r="A702" s="355">
        <v>2110102</v>
      </c>
      <c r="B702" s="369" t="s">
        <v>87</v>
      </c>
      <c r="C702" s="360">
        <v>1270</v>
      </c>
    </row>
    <row r="703" s="345" customFormat="1" customHeight="1" spans="1:3">
      <c r="A703" s="355">
        <v>2110103</v>
      </c>
      <c r="B703" s="369" t="s">
        <v>88</v>
      </c>
      <c r="C703" s="360">
        <v>0</v>
      </c>
    </row>
    <row r="704" s="345" customFormat="1" customHeight="1" spans="1:3">
      <c r="A704" s="355">
        <v>2110104</v>
      </c>
      <c r="B704" s="369" t="s">
        <v>590</v>
      </c>
      <c r="C704" s="360">
        <v>0</v>
      </c>
    </row>
    <row r="705" s="345" customFormat="1" customHeight="1" spans="1:3">
      <c r="A705" s="355">
        <v>2110105</v>
      </c>
      <c r="B705" s="369" t="s">
        <v>591</v>
      </c>
      <c r="C705" s="360">
        <v>0</v>
      </c>
    </row>
    <row r="706" s="345" customFormat="1" customHeight="1" spans="1:3">
      <c r="A706" s="355">
        <v>2110106</v>
      </c>
      <c r="B706" s="369" t="s">
        <v>592</v>
      </c>
      <c r="C706" s="360">
        <v>0</v>
      </c>
    </row>
    <row r="707" s="345" customFormat="1" customHeight="1" spans="1:3">
      <c r="A707" s="355">
        <v>2110107</v>
      </c>
      <c r="B707" s="369" t="s">
        <v>593</v>
      </c>
      <c r="C707" s="360">
        <v>0</v>
      </c>
    </row>
    <row r="708" s="345" customFormat="1" customHeight="1" spans="1:3">
      <c r="A708" s="355">
        <v>2110108</v>
      </c>
      <c r="B708" s="369" t="s">
        <v>594</v>
      </c>
      <c r="C708" s="360">
        <v>0</v>
      </c>
    </row>
    <row r="709" s="345" customFormat="1" customHeight="1" spans="1:3">
      <c r="A709" s="355">
        <v>2110199</v>
      </c>
      <c r="B709" s="369" t="s">
        <v>595</v>
      </c>
      <c r="C709" s="360">
        <v>50</v>
      </c>
    </row>
    <row r="710" s="345" customFormat="1" customHeight="1" spans="1:3">
      <c r="A710" s="355">
        <v>21102</v>
      </c>
      <c r="B710" s="369" t="s">
        <v>596</v>
      </c>
      <c r="C710" s="359">
        <f>C711+C712+C713</f>
        <v>25</v>
      </c>
    </row>
    <row r="711" s="345" customFormat="1" customHeight="1" spans="1:3">
      <c r="A711" s="355">
        <v>2110203</v>
      </c>
      <c r="B711" s="369" t="s">
        <v>597</v>
      </c>
      <c r="C711" s="360">
        <v>0</v>
      </c>
    </row>
    <row r="712" s="345" customFormat="1" customHeight="1" spans="1:3">
      <c r="A712" s="355">
        <v>2110204</v>
      </c>
      <c r="B712" s="369" t="s">
        <v>598</v>
      </c>
      <c r="C712" s="360">
        <v>0</v>
      </c>
    </row>
    <row r="713" s="345" customFormat="1" customHeight="1" spans="1:3">
      <c r="A713" s="355">
        <v>2110299</v>
      </c>
      <c r="B713" s="369" t="s">
        <v>599</v>
      </c>
      <c r="C713" s="360">
        <v>25</v>
      </c>
    </row>
    <row r="714" s="345" customFormat="1" customHeight="1" spans="1:3">
      <c r="A714" s="355">
        <v>21103</v>
      </c>
      <c r="B714" s="369" t="s">
        <v>600</v>
      </c>
      <c r="C714" s="359">
        <f>SUM(C715:C722)</f>
        <v>10000</v>
      </c>
    </row>
    <row r="715" s="345" customFormat="1" customHeight="1" spans="1:3">
      <c r="A715" s="355">
        <v>2110301</v>
      </c>
      <c r="B715" s="369" t="s">
        <v>601</v>
      </c>
      <c r="C715" s="360">
        <v>0</v>
      </c>
    </row>
    <row r="716" s="345" customFormat="1" customHeight="1" spans="1:3">
      <c r="A716" s="355">
        <v>2110302</v>
      </c>
      <c r="B716" s="369" t="s">
        <v>602</v>
      </c>
      <c r="C716" s="360">
        <v>0</v>
      </c>
    </row>
    <row r="717" s="345" customFormat="1" customHeight="1" spans="1:3">
      <c r="A717" s="355">
        <v>2110303</v>
      </c>
      <c r="B717" s="369" t="s">
        <v>603</v>
      </c>
      <c r="C717" s="360">
        <v>0</v>
      </c>
    </row>
    <row r="718" s="345" customFormat="1" customHeight="1" spans="1:3">
      <c r="A718" s="355">
        <v>2110304</v>
      </c>
      <c r="B718" s="369" t="s">
        <v>604</v>
      </c>
      <c r="C718" s="360">
        <v>0</v>
      </c>
    </row>
    <row r="719" s="345" customFormat="1" customHeight="1" spans="1:3">
      <c r="A719" s="355">
        <v>2110305</v>
      </c>
      <c r="B719" s="369" t="s">
        <v>605</v>
      </c>
      <c r="C719" s="360">
        <v>0</v>
      </c>
    </row>
    <row r="720" s="345" customFormat="1" customHeight="1" spans="1:3">
      <c r="A720" s="355">
        <v>2110306</v>
      </c>
      <c r="B720" s="369" t="s">
        <v>606</v>
      </c>
      <c r="C720" s="360">
        <v>0</v>
      </c>
    </row>
    <row r="721" s="345" customFormat="1" customHeight="1" spans="1:3">
      <c r="A721" s="355">
        <v>2110307</v>
      </c>
      <c r="B721" s="369" t="s">
        <v>607</v>
      </c>
      <c r="C721" s="360">
        <v>0</v>
      </c>
    </row>
    <row r="722" s="345" customFormat="1" customHeight="1" spans="1:3">
      <c r="A722" s="355">
        <v>2110399</v>
      </c>
      <c r="B722" s="369" t="s">
        <v>608</v>
      </c>
      <c r="C722" s="360">
        <v>10000</v>
      </c>
    </row>
    <row r="723" s="345" customFormat="1" customHeight="1" spans="1:3">
      <c r="A723" s="355">
        <v>21104</v>
      </c>
      <c r="B723" s="369" t="s">
        <v>609</v>
      </c>
      <c r="C723" s="359">
        <f>SUM(C724:C729)</f>
        <v>0</v>
      </c>
    </row>
    <row r="724" s="345" customFormat="1" customHeight="1" spans="1:3">
      <c r="A724" s="355">
        <v>2110401</v>
      </c>
      <c r="B724" s="369" t="s">
        <v>610</v>
      </c>
      <c r="C724" s="360">
        <v>0</v>
      </c>
    </row>
    <row r="725" s="345" customFormat="1" customHeight="1" spans="1:3">
      <c r="A725" s="355">
        <v>2110402</v>
      </c>
      <c r="B725" s="369" t="s">
        <v>611</v>
      </c>
      <c r="C725" s="360">
        <v>0</v>
      </c>
    </row>
    <row r="726" s="345" customFormat="1" customHeight="1" spans="1:3">
      <c r="A726" s="355">
        <v>2110404</v>
      </c>
      <c r="B726" s="369" t="s">
        <v>612</v>
      </c>
      <c r="C726" s="360">
        <v>0</v>
      </c>
    </row>
    <row r="727" s="345" customFormat="1" customHeight="1" spans="1:3">
      <c r="A727" s="355">
        <v>2110405</v>
      </c>
      <c r="B727" s="369" t="s">
        <v>613</v>
      </c>
      <c r="C727" s="360">
        <v>0</v>
      </c>
    </row>
    <row r="728" s="345" customFormat="1" customHeight="1" spans="1:3">
      <c r="A728" s="355">
        <v>2110406</v>
      </c>
      <c r="B728" s="369" t="s">
        <v>614</v>
      </c>
      <c r="C728" s="360">
        <v>0</v>
      </c>
    </row>
    <row r="729" s="345" customFormat="1" customHeight="1" spans="1:3">
      <c r="A729" s="355">
        <v>2110499</v>
      </c>
      <c r="B729" s="369" t="s">
        <v>615</v>
      </c>
      <c r="C729" s="360">
        <v>0</v>
      </c>
    </row>
    <row r="730" s="345" customFormat="1" customHeight="1" spans="1:3">
      <c r="A730" s="355">
        <v>21105</v>
      </c>
      <c r="B730" s="369" t="s">
        <v>616</v>
      </c>
      <c r="C730" s="359">
        <f>SUM(C731:C736)</f>
        <v>0</v>
      </c>
    </row>
    <row r="731" s="345" customFormat="1" customHeight="1" spans="1:3">
      <c r="A731" s="355">
        <v>2110501</v>
      </c>
      <c r="B731" s="369" t="s">
        <v>617</v>
      </c>
      <c r="C731" s="360">
        <v>0</v>
      </c>
    </row>
    <row r="732" s="345" customFormat="1" customHeight="1" spans="1:3">
      <c r="A732" s="355">
        <v>2110502</v>
      </c>
      <c r="B732" s="369" t="s">
        <v>618</v>
      </c>
      <c r="C732" s="360">
        <v>0</v>
      </c>
    </row>
    <row r="733" s="345" customFormat="1" customHeight="1" spans="1:3">
      <c r="A733" s="355">
        <v>2110503</v>
      </c>
      <c r="B733" s="369" t="s">
        <v>619</v>
      </c>
      <c r="C733" s="360">
        <v>0</v>
      </c>
    </row>
    <row r="734" s="345" customFormat="1" customHeight="1" spans="1:3">
      <c r="A734" s="355">
        <v>2110506</v>
      </c>
      <c r="B734" s="369" t="s">
        <v>620</v>
      </c>
      <c r="C734" s="360">
        <v>0</v>
      </c>
    </row>
    <row r="735" s="345" customFormat="1" customHeight="1" spans="1:3">
      <c r="A735" s="355">
        <v>2110507</v>
      </c>
      <c r="B735" s="369" t="s">
        <v>621</v>
      </c>
      <c r="C735" s="360">
        <v>0</v>
      </c>
    </row>
    <row r="736" s="345" customFormat="1" customHeight="1" spans="1:3">
      <c r="A736" s="355">
        <v>2110599</v>
      </c>
      <c r="B736" s="369" t="s">
        <v>622</v>
      </c>
      <c r="C736" s="360">
        <v>0</v>
      </c>
    </row>
    <row r="737" s="345" customFormat="1" customHeight="1" spans="1:3">
      <c r="A737" s="355">
        <v>21106</v>
      </c>
      <c r="B737" s="369" t="s">
        <v>623</v>
      </c>
      <c r="C737" s="359">
        <f>SUM(C738:C742)</f>
        <v>0</v>
      </c>
    </row>
    <row r="738" s="345" customFormat="1" customHeight="1" spans="1:3">
      <c r="A738" s="355">
        <v>2110602</v>
      </c>
      <c r="B738" s="369" t="s">
        <v>624</v>
      </c>
      <c r="C738" s="360">
        <v>0</v>
      </c>
    </row>
    <row r="739" s="345" customFormat="1" customHeight="1" spans="1:3">
      <c r="A739" s="355">
        <v>2110603</v>
      </c>
      <c r="B739" s="369" t="s">
        <v>625</v>
      </c>
      <c r="C739" s="360">
        <v>0</v>
      </c>
    </row>
    <row r="740" s="345" customFormat="1" customHeight="1" spans="1:3">
      <c r="A740" s="355">
        <v>2110604</v>
      </c>
      <c r="B740" s="369" t="s">
        <v>626</v>
      </c>
      <c r="C740" s="360">
        <v>0</v>
      </c>
    </row>
    <row r="741" s="345" customFormat="1" customHeight="1" spans="1:3">
      <c r="A741" s="355">
        <v>2110605</v>
      </c>
      <c r="B741" s="369" t="s">
        <v>627</v>
      </c>
      <c r="C741" s="360">
        <v>0</v>
      </c>
    </row>
    <row r="742" s="345" customFormat="1" customHeight="1" spans="1:3">
      <c r="A742" s="355">
        <v>2110699</v>
      </c>
      <c r="B742" s="369" t="s">
        <v>628</v>
      </c>
      <c r="C742" s="360">
        <v>0</v>
      </c>
    </row>
    <row r="743" s="345" customFormat="1" customHeight="1" spans="1:3">
      <c r="A743" s="355">
        <v>21107</v>
      </c>
      <c r="B743" s="369" t="s">
        <v>629</v>
      </c>
      <c r="C743" s="359">
        <f>C744+C745</f>
        <v>0</v>
      </c>
    </row>
    <row r="744" s="345" customFormat="1" customHeight="1" spans="1:3">
      <c r="A744" s="355">
        <v>2110704</v>
      </c>
      <c r="B744" s="369" t="s">
        <v>630</v>
      </c>
      <c r="C744" s="360">
        <v>0</v>
      </c>
    </row>
    <row r="745" s="345" customFormat="1" customHeight="1" spans="1:3">
      <c r="A745" s="355">
        <v>2110799</v>
      </c>
      <c r="B745" s="369" t="s">
        <v>631</v>
      </c>
      <c r="C745" s="360">
        <v>0</v>
      </c>
    </row>
    <row r="746" s="345" customFormat="1" customHeight="1" spans="1:3">
      <c r="A746" s="355">
        <v>21108</v>
      </c>
      <c r="B746" s="369" t="s">
        <v>632</v>
      </c>
      <c r="C746" s="359">
        <f>C747+C748</f>
        <v>0</v>
      </c>
    </row>
    <row r="747" s="345" customFormat="1" customHeight="1" spans="1:3">
      <c r="A747" s="355">
        <v>2110804</v>
      </c>
      <c r="B747" s="369" t="s">
        <v>633</v>
      </c>
      <c r="C747" s="360">
        <v>0</v>
      </c>
    </row>
    <row r="748" s="345" customFormat="1" customHeight="1" spans="1:3">
      <c r="A748" s="355">
        <v>2110899</v>
      </c>
      <c r="B748" s="369" t="s">
        <v>634</v>
      </c>
      <c r="C748" s="360">
        <v>0</v>
      </c>
    </row>
    <row r="749" s="345" customFormat="1" customHeight="1" spans="1:3">
      <c r="A749" s="355">
        <v>21109</v>
      </c>
      <c r="B749" s="369" t="s">
        <v>635</v>
      </c>
      <c r="C749" s="360">
        <v>0</v>
      </c>
    </row>
    <row r="750" s="345" customFormat="1" customHeight="1" spans="1:3">
      <c r="A750" s="355">
        <v>21110</v>
      </c>
      <c r="B750" s="369" t="s">
        <v>636</v>
      </c>
      <c r="C750" s="360">
        <v>0</v>
      </c>
    </row>
    <row r="751" s="345" customFormat="1" customHeight="1" spans="1:3">
      <c r="A751" s="355">
        <v>21111</v>
      </c>
      <c r="B751" s="369" t="s">
        <v>637</v>
      </c>
      <c r="C751" s="359">
        <f>SUM(C752:C756)</f>
        <v>0</v>
      </c>
    </row>
    <row r="752" s="345" customFormat="1" customHeight="1" spans="1:3">
      <c r="A752" s="355">
        <v>2111101</v>
      </c>
      <c r="B752" s="369" t="s">
        <v>638</v>
      </c>
      <c r="C752" s="360">
        <v>0</v>
      </c>
    </row>
    <row r="753" s="345" customFormat="1" customHeight="1" spans="1:3">
      <c r="A753" s="355">
        <v>2111102</v>
      </c>
      <c r="B753" s="369" t="s">
        <v>639</v>
      </c>
      <c r="C753" s="360">
        <v>0</v>
      </c>
    </row>
    <row r="754" s="345" customFormat="1" customHeight="1" spans="1:3">
      <c r="A754" s="355">
        <v>2111103</v>
      </c>
      <c r="B754" s="369" t="s">
        <v>640</v>
      </c>
      <c r="C754" s="360">
        <v>0</v>
      </c>
    </row>
    <row r="755" s="345" customFormat="1" customHeight="1" spans="1:3">
      <c r="A755" s="355">
        <v>2111104</v>
      </c>
      <c r="B755" s="369" t="s">
        <v>641</v>
      </c>
      <c r="C755" s="360">
        <v>0</v>
      </c>
    </row>
    <row r="756" s="345" customFormat="1" customHeight="1" spans="1:3">
      <c r="A756" s="355">
        <v>2111199</v>
      </c>
      <c r="B756" s="369" t="s">
        <v>642</v>
      </c>
      <c r="C756" s="360">
        <v>0</v>
      </c>
    </row>
    <row r="757" s="345" customFormat="1" customHeight="1" spans="1:3">
      <c r="A757" s="355">
        <v>21112</v>
      </c>
      <c r="B757" s="369" t="s">
        <v>643</v>
      </c>
      <c r="C757" s="360">
        <v>0</v>
      </c>
    </row>
    <row r="758" s="345" customFormat="1" customHeight="1" spans="1:3">
      <c r="A758" s="355">
        <v>21113</v>
      </c>
      <c r="B758" s="369" t="s">
        <v>644</v>
      </c>
      <c r="C758" s="360">
        <v>0</v>
      </c>
    </row>
    <row r="759" s="345" customFormat="1" customHeight="1" spans="1:3">
      <c r="A759" s="355">
        <v>21114</v>
      </c>
      <c r="B759" s="369" t="s">
        <v>645</v>
      </c>
      <c r="C759" s="359">
        <f>SUM(C760:C769)</f>
        <v>0</v>
      </c>
    </row>
    <row r="760" s="345" customFormat="1" customHeight="1" spans="1:3">
      <c r="A760" s="355">
        <v>2111401</v>
      </c>
      <c r="B760" s="369" t="s">
        <v>86</v>
      </c>
      <c r="C760" s="360">
        <v>0</v>
      </c>
    </row>
    <row r="761" s="345" customFormat="1" customHeight="1" spans="1:3">
      <c r="A761" s="355">
        <v>2111402</v>
      </c>
      <c r="B761" s="369" t="s">
        <v>87</v>
      </c>
      <c r="C761" s="360">
        <v>0</v>
      </c>
    </row>
    <row r="762" s="345" customFormat="1" customHeight="1" spans="1:3">
      <c r="A762" s="355">
        <v>2111403</v>
      </c>
      <c r="B762" s="369" t="s">
        <v>88</v>
      </c>
      <c r="C762" s="360">
        <v>0</v>
      </c>
    </row>
    <row r="763" s="345" customFormat="1" customHeight="1" spans="1:3">
      <c r="A763" s="355">
        <v>2111406</v>
      </c>
      <c r="B763" s="369" t="s">
        <v>646</v>
      </c>
      <c r="C763" s="360">
        <v>0</v>
      </c>
    </row>
    <row r="764" s="345" customFormat="1" customHeight="1" spans="1:3">
      <c r="A764" s="355">
        <v>2111407</v>
      </c>
      <c r="B764" s="369" t="s">
        <v>647</v>
      </c>
      <c r="C764" s="360">
        <v>0</v>
      </c>
    </row>
    <row r="765" s="345" customFormat="1" customHeight="1" spans="1:3">
      <c r="A765" s="355">
        <v>2111408</v>
      </c>
      <c r="B765" s="369" t="s">
        <v>648</v>
      </c>
      <c r="C765" s="360">
        <v>0</v>
      </c>
    </row>
    <row r="766" s="345" customFormat="1" customHeight="1" spans="1:3">
      <c r="A766" s="355">
        <v>2111411</v>
      </c>
      <c r="B766" s="369" t="s">
        <v>127</v>
      </c>
      <c r="C766" s="360">
        <v>0</v>
      </c>
    </row>
    <row r="767" s="345" customFormat="1" customHeight="1" spans="1:3">
      <c r="A767" s="355">
        <v>2111413</v>
      </c>
      <c r="B767" s="369" t="s">
        <v>649</v>
      </c>
      <c r="C767" s="360">
        <v>0</v>
      </c>
    </row>
    <row r="768" s="345" customFormat="1" customHeight="1" spans="1:3">
      <c r="A768" s="355">
        <v>2111450</v>
      </c>
      <c r="B768" s="369" t="s">
        <v>95</v>
      </c>
      <c r="C768" s="360">
        <v>0</v>
      </c>
    </row>
    <row r="769" s="345" customFormat="1" customHeight="1" spans="1:3">
      <c r="A769" s="355">
        <v>2111499</v>
      </c>
      <c r="B769" s="369" t="s">
        <v>650</v>
      </c>
      <c r="C769" s="360">
        <v>0</v>
      </c>
    </row>
    <row r="770" s="345" customFormat="1" customHeight="1" spans="1:3">
      <c r="A770" s="355">
        <v>2119999</v>
      </c>
      <c r="B770" s="369" t="s">
        <v>651</v>
      </c>
      <c r="C770" s="360">
        <v>0</v>
      </c>
    </row>
    <row r="771" s="345" customFormat="1" customHeight="1" spans="1:3">
      <c r="A771" s="355">
        <v>212</v>
      </c>
      <c r="B771" s="369" t="s">
        <v>652</v>
      </c>
      <c r="C771" s="359">
        <f>C772+C783+C784+C787+C788+C789</f>
        <v>47071</v>
      </c>
    </row>
    <row r="772" s="345" customFormat="1" customHeight="1" spans="1:3">
      <c r="A772" s="355">
        <v>21201</v>
      </c>
      <c r="B772" s="369" t="s">
        <v>653</v>
      </c>
      <c r="C772" s="359">
        <f>SUM(C773:C782)</f>
        <v>5054</v>
      </c>
    </row>
    <row r="773" s="345" customFormat="1" customHeight="1" spans="1:3">
      <c r="A773" s="355">
        <v>2120101</v>
      </c>
      <c r="B773" s="369" t="s">
        <v>86</v>
      </c>
      <c r="C773" s="360">
        <v>2054</v>
      </c>
    </row>
    <row r="774" s="345" customFormat="1" customHeight="1" spans="1:3">
      <c r="A774" s="355">
        <v>2120102</v>
      </c>
      <c r="B774" s="369" t="s">
        <v>87</v>
      </c>
      <c r="C774" s="360">
        <v>0</v>
      </c>
    </row>
    <row r="775" s="345" customFormat="1" customHeight="1" spans="1:3">
      <c r="A775" s="355">
        <v>2120103</v>
      </c>
      <c r="B775" s="369" t="s">
        <v>88</v>
      </c>
      <c r="C775" s="360">
        <v>0</v>
      </c>
    </row>
    <row r="776" s="345" customFormat="1" customHeight="1" spans="1:3">
      <c r="A776" s="355">
        <v>2120104</v>
      </c>
      <c r="B776" s="369" t="s">
        <v>654</v>
      </c>
      <c r="C776" s="360">
        <v>2360</v>
      </c>
    </row>
    <row r="777" s="345" customFormat="1" customHeight="1" spans="1:3">
      <c r="A777" s="355">
        <v>2120105</v>
      </c>
      <c r="B777" s="369" t="s">
        <v>655</v>
      </c>
      <c r="C777" s="360">
        <v>0</v>
      </c>
    </row>
    <row r="778" s="345" customFormat="1" customHeight="1" spans="1:3">
      <c r="A778" s="355">
        <v>2120106</v>
      </c>
      <c r="B778" s="369" t="s">
        <v>656</v>
      </c>
      <c r="C778" s="360">
        <v>0</v>
      </c>
    </row>
    <row r="779" s="345" customFormat="1" customHeight="1" spans="1:3">
      <c r="A779" s="355">
        <v>2120107</v>
      </c>
      <c r="B779" s="369" t="s">
        <v>657</v>
      </c>
      <c r="C779" s="360">
        <v>0</v>
      </c>
    </row>
    <row r="780" s="345" customFormat="1" customHeight="1" spans="1:3">
      <c r="A780" s="355">
        <v>2120109</v>
      </c>
      <c r="B780" s="369" t="s">
        <v>658</v>
      </c>
      <c r="C780" s="360">
        <v>7</v>
      </c>
    </row>
    <row r="781" s="345" customFormat="1" customHeight="1" spans="1:3">
      <c r="A781" s="355">
        <v>2120110</v>
      </c>
      <c r="B781" s="369" t="s">
        <v>659</v>
      </c>
      <c r="C781" s="360">
        <v>0</v>
      </c>
    </row>
    <row r="782" s="345" customFormat="1" customHeight="1" spans="1:3">
      <c r="A782" s="355">
        <v>2120199</v>
      </c>
      <c r="B782" s="369" t="s">
        <v>660</v>
      </c>
      <c r="C782" s="360">
        <v>633</v>
      </c>
    </row>
    <row r="783" s="345" customFormat="1" customHeight="1" spans="1:3">
      <c r="A783" s="355">
        <v>21202</v>
      </c>
      <c r="B783" s="369" t="s">
        <v>661</v>
      </c>
      <c r="C783" s="360">
        <v>150</v>
      </c>
    </row>
    <row r="784" s="345" customFormat="1" customHeight="1" spans="1:3">
      <c r="A784" s="355">
        <v>21203</v>
      </c>
      <c r="B784" s="369" t="s">
        <v>662</v>
      </c>
      <c r="C784" s="359">
        <f>C785+C786</f>
        <v>6539</v>
      </c>
    </row>
    <row r="785" s="345" customFormat="1" customHeight="1" spans="1:3">
      <c r="A785" s="355">
        <v>2120303</v>
      </c>
      <c r="B785" s="369" t="s">
        <v>663</v>
      </c>
      <c r="C785" s="360">
        <v>0</v>
      </c>
    </row>
    <row r="786" s="345" customFormat="1" customHeight="1" spans="1:3">
      <c r="A786" s="355">
        <v>2120399</v>
      </c>
      <c r="B786" s="369" t="s">
        <v>664</v>
      </c>
      <c r="C786" s="360">
        <v>6539</v>
      </c>
    </row>
    <row r="787" s="345" customFormat="1" customHeight="1" spans="1:3">
      <c r="A787" s="355">
        <v>21205</v>
      </c>
      <c r="B787" s="369" t="s">
        <v>665</v>
      </c>
      <c r="C787" s="360">
        <v>33180</v>
      </c>
    </row>
    <row r="788" s="345" customFormat="1" customHeight="1" spans="1:3">
      <c r="A788" s="355">
        <v>21206</v>
      </c>
      <c r="B788" s="369" t="s">
        <v>666</v>
      </c>
      <c r="C788" s="360">
        <v>0</v>
      </c>
    </row>
    <row r="789" s="345" customFormat="1" customHeight="1" spans="1:3">
      <c r="A789" s="355">
        <v>21299</v>
      </c>
      <c r="B789" s="369" t="s">
        <v>667</v>
      </c>
      <c r="C789" s="360">
        <v>2148</v>
      </c>
    </row>
    <row r="790" s="345" customFormat="1" customHeight="1" spans="1:3">
      <c r="A790" s="355">
        <v>213</v>
      </c>
      <c r="B790" s="369" t="s">
        <v>668</v>
      </c>
      <c r="C790" s="359">
        <f>C791+C817+C839+C867+C878+C885+C891+C894</f>
        <v>20496</v>
      </c>
    </row>
    <row r="791" s="345" customFormat="1" customHeight="1" spans="1:3">
      <c r="A791" s="355">
        <v>21301</v>
      </c>
      <c r="B791" s="369" t="s">
        <v>669</v>
      </c>
      <c r="C791" s="359">
        <f>SUM(C792:C816)</f>
        <v>12241</v>
      </c>
    </row>
    <row r="792" s="345" customFormat="1" customHeight="1" spans="1:3">
      <c r="A792" s="355">
        <v>2130101</v>
      </c>
      <c r="B792" s="369" t="s">
        <v>86</v>
      </c>
      <c r="C792" s="360">
        <v>1089</v>
      </c>
    </row>
    <row r="793" s="345" customFormat="1" customHeight="1" spans="1:3">
      <c r="A793" s="355">
        <v>2130102</v>
      </c>
      <c r="B793" s="369" t="s">
        <v>87</v>
      </c>
      <c r="C793" s="360">
        <v>12</v>
      </c>
    </row>
    <row r="794" s="345" customFormat="1" customHeight="1" spans="1:3">
      <c r="A794" s="355">
        <v>2130103</v>
      </c>
      <c r="B794" s="369" t="s">
        <v>88</v>
      </c>
      <c r="C794" s="360">
        <v>0</v>
      </c>
    </row>
    <row r="795" s="345" customFormat="1" customHeight="1" spans="1:3">
      <c r="A795" s="355">
        <v>2130104</v>
      </c>
      <c r="B795" s="369" t="s">
        <v>95</v>
      </c>
      <c r="C795" s="360">
        <v>0</v>
      </c>
    </row>
    <row r="796" s="345" customFormat="1" customHeight="1" spans="1:3">
      <c r="A796" s="355">
        <v>2130105</v>
      </c>
      <c r="B796" s="369" t="s">
        <v>670</v>
      </c>
      <c r="C796" s="360">
        <v>0</v>
      </c>
    </row>
    <row r="797" s="345" customFormat="1" customHeight="1" spans="1:3">
      <c r="A797" s="355">
        <v>2130106</v>
      </c>
      <c r="B797" s="369" t="s">
        <v>671</v>
      </c>
      <c r="C797" s="360">
        <v>5</v>
      </c>
    </row>
    <row r="798" s="345" customFormat="1" customHeight="1" spans="1:3">
      <c r="A798" s="355">
        <v>2130108</v>
      </c>
      <c r="B798" s="369" t="s">
        <v>672</v>
      </c>
      <c r="C798" s="360">
        <v>43</v>
      </c>
    </row>
    <row r="799" s="345" customFormat="1" customHeight="1" spans="1:3">
      <c r="A799" s="355">
        <v>2130109</v>
      </c>
      <c r="B799" s="369" t="s">
        <v>673</v>
      </c>
      <c r="C799" s="360">
        <v>10</v>
      </c>
    </row>
    <row r="800" s="345" customFormat="1" customHeight="1" spans="1:3">
      <c r="A800" s="355">
        <v>2130110</v>
      </c>
      <c r="B800" s="369" t="s">
        <v>674</v>
      </c>
      <c r="C800" s="360">
        <v>0</v>
      </c>
    </row>
    <row r="801" s="345" customFormat="1" customHeight="1" spans="1:3">
      <c r="A801" s="355">
        <v>2130111</v>
      </c>
      <c r="B801" s="369" t="s">
        <v>675</v>
      </c>
      <c r="C801" s="360">
        <v>0</v>
      </c>
    </row>
    <row r="802" s="345" customFormat="1" customHeight="1" spans="1:3">
      <c r="A802" s="355">
        <v>2130112</v>
      </c>
      <c r="B802" s="369" t="s">
        <v>676</v>
      </c>
      <c r="C802" s="360">
        <v>0</v>
      </c>
    </row>
    <row r="803" s="345" customFormat="1" customHeight="1" spans="1:3">
      <c r="A803" s="355">
        <v>2130114</v>
      </c>
      <c r="B803" s="369" t="s">
        <v>677</v>
      </c>
      <c r="C803" s="360">
        <v>0</v>
      </c>
    </row>
    <row r="804" s="345" customFormat="1" customHeight="1" spans="1:3">
      <c r="A804" s="355">
        <v>2130119</v>
      </c>
      <c r="B804" s="369" t="s">
        <v>678</v>
      </c>
      <c r="C804" s="360">
        <v>0</v>
      </c>
    </row>
    <row r="805" s="345" customFormat="1" customHeight="1" spans="1:3">
      <c r="A805" s="355">
        <v>2130120</v>
      </c>
      <c r="B805" s="369" t="s">
        <v>679</v>
      </c>
      <c r="C805" s="360">
        <v>7381</v>
      </c>
    </row>
    <row r="806" s="345" customFormat="1" customHeight="1" spans="1:3">
      <c r="A806" s="355">
        <v>2130121</v>
      </c>
      <c r="B806" s="369" t="s">
        <v>680</v>
      </c>
      <c r="C806" s="360">
        <v>0</v>
      </c>
    </row>
    <row r="807" s="345" customFormat="1" customHeight="1" spans="1:3">
      <c r="A807" s="355">
        <v>2130122</v>
      </c>
      <c r="B807" s="369" t="s">
        <v>681</v>
      </c>
      <c r="C807" s="360">
        <v>30</v>
      </c>
    </row>
    <row r="808" s="345" customFormat="1" customHeight="1" spans="1:3">
      <c r="A808" s="355">
        <v>2130124</v>
      </c>
      <c r="B808" s="369" t="s">
        <v>682</v>
      </c>
      <c r="C808" s="360">
        <v>0</v>
      </c>
    </row>
    <row r="809" s="345" customFormat="1" customHeight="1" spans="1:3">
      <c r="A809" s="355">
        <v>2130125</v>
      </c>
      <c r="B809" s="369" t="s">
        <v>683</v>
      </c>
      <c r="C809" s="360">
        <v>0</v>
      </c>
    </row>
    <row r="810" s="345" customFormat="1" customHeight="1" spans="1:3">
      <c r="A810" s="355">
        <v>2130126</v>
      </c>
      <c r="B810" s="369" t="s">
        <v>684</v>
      </c>
      <c r="C810" s="360">
        <v>1546</v>
      </c>
    </row>
    <row r="811" s="345" customFormat="1" customHeight="1" spans="1:3">
      <c r="A811" s="355">
        <v>2130135</v>
      </c>
      <c r="B811" s="369" t="s">
        <v>685</v>
      </c>
      <c r="C811" s="360">
        <v>0</v>
      </c>
    </row>
    <row r="812" s="345" customFormat="1" customHeight="1" spans="1:3">
      <c r="A812" s="355">
        <v>2130142</v>
      </c>
      <c r="B812" s="369" t="s">
        <v>686</v>
      </c>
      <c r="C812" s="360">
        <v>30</v>
      </c>
    </row>
    <row r="813" s="345" customFormat="1" customHeight="1" spans="1:3">
      <c r="A813" s="355">
        <v>2130148</v>
      </c>
      <c r="B813" s="369" t="s">
        <v>687</v>
      </c>
      <c r="C813" s="360">
        <v>0</v>
      </c>
    </row>
    <row r="814" s="345" customFormat="1" customHeight="1" spans="1:3">
      <c r="A814" s="355">
        <v>2130152</v>
      </c>
      <c r="B814" s="369" t="s">
        <v>688</v>
      </c>
      <c r="C814" s="360">
        <v>0</v>
      </c>
    </row>
    <row r="815" s="345" customFormat="1" customHeight="1" spans="1:3">
      <c r="A815" s="355">
        <v>2130153</v>
      </c>
      <c r="B815" s="369" t="s">
        <v>689</v>
      </c>
      <c r="C815" s="360">
        <v>0</v>
      </c>
    </row>
    <row r="816" s="345" customFormat="1" customHeight="1" spans="1:3">
      <c r="A816" s="355">
        <v>2130199</v>
      </c>
      <c r="B816" s="369" t="s">
        <v>690</v>
      </c>
      <c r="C816" s="360">
        <v>2095</v>
      </c>
    </row>
    <row r="817" s="345" customFormat="1" customHeight="1" spans="1:3">
      <c r="A817" s="355">
        <v>21302</v>
      </c>
      <c r="B817" s="369" t="s">
        <v>691</v>
      </c>
      <c r="C817" s="359">
        <f>SUM(C818:C838)</f>
        <v>170</v>
      </c>
    </row>
    <row r="818" s="345" customFormat="1" customHeight="1" spans="1:3">
      <c r="A818" s="355">
        <v>2130201</v>
      </c>
      <c r="B818" s="369" t="s">
        <v>86</v>
      </c>
      <c r="C818" s="360">
        <v>0</v>
      </c>
    </row>
    <row r="819" s="345" customFormat="1" customHeight="1" spans="1:3">
      <c r="A819" s="355">
        <v>2130202</v>
      </c>
      <c r="B819" s="369" t="s">
        <v>87</v>
      </c>
      <c r="C819" s="360">
        <v>0</v>
      </c>
    </row>
    <row r="820" s="345" customFormat="1" customHeight="1" spans="1:3">
      <c r="A820" s="355">
        <v>2130203</v>
      </c>
      <c r="B820" s="369" t="s">
        <v>88</v>
      </c>
      <c r="C820" s="360">
        <v>0</v>
      </c>
    </row>
    <row r="821" s="345" customFormat="1" customHeight="1" spans="1:3">
      <c r="A821" s="355">
        <v>2130204</v>
      </c>
      <c r="B821" s="369" t="s">
        <v>692</v>
      </c>
      <c r="C821" s="360">
        <v>0</v>
      </c>
    </row>
    <row r="822" s="345" customFormat="1" customHeight="1" spans="1:3">
      <c r="A822" s="355">
        <v>2130205</v>
      </c>
      <c r="B822" s="369" t="s">
        <v>693</v>
      </c>
      <c r="C822" s="360">
        <v>0</v>
      </c>
    </row>
    <row r="823" s="345" customFormat="1" customHeight="1" spans="1:3">
      <c r="A823" s="355">
        <v>2130206</v>
      </c>
      <c r="B823" s="369" t="s">
        <v>694</v>
      </c>
      <c r="C823" s="360">
        <v>0</v>
      </c>
    </row>
    <row r="824" s="345" customFormat="1" customHeight="1" spans="1:3">
      <c r="A824" s="355">
        <v>2130207</v>
      </c>
      <c r="B824" s="369" t="s">
        <v>695</v>
      </c>
      <c r="C824" s="360">
        <v>0</v>
      </c>
    </row>
    <row r="825" s="345" customFormat="1" customHeight="1" spans="1:3">
      <c r="A825" s="355">
        <v>2130209</v>
      </c>
      <c r="B825" s="369" t="s">
        <v>696</v>
      </c>
      <c r="C825" s="360">
        <v>0</v>
      </c>
    </row>
    <row r="826" s="345" customFormat="1" customHeight="1" spans="1:3">
      <c r="A826" s="355">
        <v>2130211</v>
      </c>
      <c r="B826" s="369" t="s">
        <v>697</v>
      </c>
      <c r="C826" s="360">
        <v>0</v>
      </c>
    </row>
    <row r="827" s="345" customFormat="1" customHeight="1" spans="1:3">
      <c r="A827" s="355">
        <v>2130212</v>
      </c>
      <c r="B827" s="369" t="s">
        <v>698</v>
      </c>
      <c r="C827" s="360">
        <v>0</v>
      </c>
    </row>
    <row r="828" s="345" customFormat="1" customHeight="1" spans="1:3">
      <c r="A828" s="355">
        <v>2130213</v>
      </c>
      <c r="B828" s="369" t="s">
        <v>699</v>
      </c>
      <c r="C828" s="360">
        <v>0</v>
      </c>
    </row>
    <row r="829" s="345" customFormat="1" customHeight="1" spans="1:3">
      <c r="A829" s="355">
        <v>2130217</v>
      </c>
      <c r="B829" s="369" t="s">
        <v>700</v>
      </c>
      <c r="C829" s="360">
        <v>0</v>
      </c>
    </row>
    <row r="830" s="345" customFormat="1" customHeight="1" spans="1:3">
      <c r="A830" s="355">
        <v>2130220</v>
      </c>
      <c r="B830" s="369" t="s">
        <v>701</v>
      </c>
      <c r="C830" s="360">
        <v>0</v>
      </c>
    </row>
    <row r="831" s="345" customFormat="1" customHeight="1" spans="1:3">
      <c r="A831" s="355">
        <v>2130221</v>
      </c>
      <c r="B831" s="369" t="s">
        <v>702</v>
      </c>
      <c r="C831" s="360">
        <v>0</v>
      </c>
    </row>
    <row r="832" s="345" customFormat="1" customHeight="1" spans="1:3">
      <c r="A832" s="355">
        <v>2130223</v>
      </c>
      <c r="B832" s="369" t="s">
        <v>703</v>
      </c>
      <c r="C832" s="360">
        <v>0</v>
      </c>
    </row>
    <row r="833" s="345" customFormat="1" customHeight="1" spans="1:3">
      <c r="A833" s="355">
        <v>2130226</v>
      </c>
      <c r="B833" s="369" t="s">
        <v>704</v>
      </c>
      <c r="C833" s="360">
        <v>0</v>
      </c>
    </row>
    <row r="834" s="345" customFormat="1" customHeight="1" spans="1:3">
      <c r="A834" s="355">
        <v>2130227</v>
      </c>
      <c r="B834" s="369" t="s">
        <v>705</v>
      </c>
      <c r="C834" s="360">
        <v>0</v>
      </c>
    </row>
    <row r="835" s="345" customFormat="1" customHeight="1" spans="1:3">
      <c r="A835" s="355">
        <v>2130234</v>
      </c>
      <c r="B835" s="369" t="s">
        <v>706</v>
      </c>
      <c r="C835" s="360">
        <v>170</v>
      </c>
    </row>
    <row r="836" s="345" customFormat="1" customHeight="1" spans="1:3">
      <c r="A836" s="355">
        <v>2130236</v>
      </c>
      <c r="B836" s="369" t="s">
        <v>707</v>
      </c>
      <c r="C836" s="360">
        <v>0</v>
      </c>
    </row>
    <row r="837" s="345" customFormat="1" customHeight="1" spans="1:3">
      <c r="A837" s="355">
        <v>2130237</v>
      </c>
      <c r="B837" s="369" t="s">
        <v>676</v>
      </c>
      <c r="C837" s="360">
        <v>0</v>
      </c>
    </row>
    <row r="838" s="345" customFormat="1" customHeight="1" spans="1:3">
      <c r="A838" s="355">
        <v>2130299</v>
      </c>
      <c r="B838" s="369" t="s">
        <v>708</v>
      </c>
      <c r="C838" s="360">
        <v>0</v>
      </c>
    </row>
    <row r="839" s="345" customFormat="1" customHeight="1" spans="1:3">
      <c r="A839" s="355">
        <v>21303</v>
      </c>
      <c r="B839" s="369" t="s">
        <v>709</v>
      </c>
      <c r="C839" s="359">
        <f>SUM(C840:C866)</f>
        <v>3077</v>
      </c>
    </row>
    <row r="840" s="345" customFormat="1" customHeight="1" spans="1:3">
      <c r="A840" s="355">
        <v>2130301</v>
      </c>
      <c r="B840" s="369" t="s">
        <v>86</v>
      </c>
      <c r="C840" s="360">
        <v>410</v>
      </c>
    </row>
    <row r="841" s="345" customFormat="1" customHeight="1" spans="1:3">
      <c r="A841" s="355">
        <v>2130302</v>
      </c>
      <c r="B841" s="369" t="s">
        <v>87</v>
      </c>
      <c r="C841" s="360">
        <v>25</v>
      </c>
    </row>
    <row r="842" s="345" customFormat="1" customHeight="1" spans="1:3">
      <c r="A842" s="355">
        <v>2130303</v>
      </c>
      <c r="B842" s="369" t="s">
        <v>88</v>
      </c>
      <c r="C842" s="360">
        <v>0</v>
      </c>
    </row>
    <row r="843" s="345" customFormat="1" customHeight="1" spans="1:3">
      <c r="A843" s="355">
        <v>2130304</v>
      </c>
      <c r="B843" s="369" t="s">
        <v>710</v>
      </c>
      <c r="C843" s="360">
        <v>0</v>
      </c>
    </row>
    <row r="844" s="345" customFormat="1" customHeight="1" spans="1:3">
      <c r="A844" s="355">
        <v>2130305</v>
      </c>
      <c r="B844" s="369" t="s">
        <v>711</v>
      </c>
      <c r="C844" s="360">
        <v>2500</v>
      </c>
    </row>
    <row r="845" s="345" customFormat="1" customHeight="1" spans="1:3">
      <c r="A845" s="355">
        <v>2130306</v>
      </c>
      <c r="B845" s="369" t="s">
        <v>712</v>
      </c>
      <c r="C845" s="360">
        <v>0</v>
      </c>
    </row>
    <row r="846" s="345" customFormat="1" customHeight="1" spans="1:3">
      <c r="A846" s="355">
        <v>2130307</v>
      </c>
      <c r="B846" s="369" t="s">
        <v>713</v>
      </c>
      <c r="C846" s="360">
        <v>0</v>
      </c>
    </row>
    <row r="847" s="345" customFormat="1" customHeight="1" spans="1:3">
      <c r="A847" s="355">
        <v>2130308</v>
      </c>
      <c r="B847" s="369" t="s">
        <v>714</v>
      </c>
      <c r="C847" s="360">
        <v>10</v>
      </c>
    </row>
    <row r="848" s="345" customFormat="1" customHeight="1" spans="1:3">
      <c r="A848" s="355">
        <v>2130309</v>
      </c>
      <c r="B848" s="369" t="s">
        <v>715</v>
      </c>
      <c r="C848" s="360">
        <v>0</v>
      </c>
    </row>
    <row r="849" s="345" customFormat="1" customHeight="1" spans="1:3">
      <c r="A849" s="355">
        <v>2130310</v>
      </c>
      <c r="B849" s="369" t="s">
        <v>716</v>
      </c>
      <c r="C849" s="360">
        <v>0</v>
      </c>
    </row>
    <row r="850" s="345" customFormat="1" customHeight="1" spans="1:3">
      <c r="A850" s="355">
        <v>2130311</v>
      </c>
      <c r="B850" s="369" t="s">
        <v>717</v>
      </c>
      <c r="C850" s="360">
        <v>0</v>
      </c>
    </row>
    <row r="851" s="345" customFormat="1" customHeight="1" spans="1:3">
      <c r="A851" s="355">
        <v>2130312</v>
      </c>
      <c r="B851" s="369" t="s">
        <v>718</v>
      </c>
      <c r="C851" s="360">
        <v>0</v>
      </c>
    </row>
    <row r="852" s="345" customFormat="1" customHeight="1" spans="1:3">
      <c r="A852" s="355">
        <v>2130313</v>
      </c>
      <c r="B852" s="369" t="s">
        <v>719</v>
      </c>
      <c r="C852" s="360">
        <v>0</v>
      </c>
    </row>
    <row r="853" s="345" customFormat="1" customHeight="1" spans="1:3">
      <c r="A853" s="355">
        <v>2130314</v>
      </c>
      <c r="B853" s="369" t="s">
        <v>720</v>
      </c>
      <c r="C853" s="360">
        <v>20</v>
      </c>
    </row>
    <row r="854" s="345" customFormat="1" customHeight="1" spans="1:3">
      <c r="A854" s="355">
        <v>2130315</v>
      </c>
      <c r="B854" s="369" t="s">
        <v>721</v>
      </c>
      <c r="C854" s="360">
        <v>0</v>
      </c>
    </row>
    <row r="855" s="345" customFormat="1" customHeight="1" spans="1:3">
      <c r="A855" s="355">
        <v>2130316</v>
      </c>
      <c r="B855" s="369" t="s">
        <v>722</v>
      </c>
      <c r="C855" s="360">
        <v>0</v>
      </c>
    </row>
    <row r="856" s="345" customFormat="1" customHeight="1" spans="1:3">
      <c r="A856" s="355">
        <v>2130317</v>
      </c>
      <c r="B856" s="369" t="s">
        <v>723</v>
      </c>
      <c r="C856" s="360">
        <v>0</v>
      </c>
    </row>
    <row r="857" s="345" customFormat="1" customHeight="1" spans="1:3">
      <c r="A857" s="355">
        <v>2130318</v>
      </c>
      <c r="B857" s="369" t="s">
        <v>724</v>
      </c>
      <c r="C857" s="360">
        <v>0</v>
      </c>
    </row>
    <row r="858" s="345" customFormat="1" customHeight="1" spans="1:3">
      <c r="A858" s="355">
        <v>2130319</v>
      </c>
      <c r="B858" s="369" t="s">
        <v>725</v>
      </c>
      <c r="C858" s="360">
        <v>0</v>
      </c>
    </row>
    <row r="859" s="345" customFormat="1" customHeight="1" spans="1:3">
      <c r="A859" s="355">
        <v>2130321</v>
      </c>
      <c r="B859" s="369" t="s">
        <v>726</v>
      </c>
      <c r="C859" s="360">
        <v>0</v>
      </c>
    </row>
    <row r="860" s="345" customFormat="1" customHeight="1" spans="1:3">
      <c r="A860" s="355">
        <v>2130322</v>
      </c>
      <c r="B860" s="369" t="s">
        <v>727</v>
      </c>
      <c r="C860" s="360">
        <v>0</v>
      </c>
    </row>
    <row r="861" s="345" customFormat="1" customHeight="1" spans="1:3">
      <c r="A861" s="355">
        <v>2130333</v>
      </c>
      <c r="B861" s="369" t="s">
        <v>703</v>
      </c>
      <c r="C861" s="360">
        <v>0</v>
      </c>
    </row>
    <row r="862" s="345" customFormat="1" customHeight="1" spans="1:3">
      <c r="A862" s="355">
        <v>2130334</v>
      </c>
      <c r="B862" s="369" t="s">
        <v>728</v>
      </c>
      <c r="C862" s="360">
        <v>22</v>
      </c>
    </row>
    <row r="863" s="345" customFormat="1" customHeight="1" spans="1:3">
      <c r="A863" s="355">
        <v>2130335</v>
      </c>
      <c r="B863" s="369" t="s">
        <v>729</v>
      </c>
      <c r="C863" s="360">
        <v>0</v>
      </c>
    </row>
    <row r="864" s="345" customFormat="1" customHeight="1" spans="1:3">
      <c r="A864" s="355">
        <v>2130336</v>
      </c>
      <c r="B864" s="369" t="s">
        <v>730</v>
      </c>
      <c r="C864" s="360">
        <v>0</v>
      </c>
    </row>
    <row r="865" s="345" customFormat="1" customHeight="1" spans="1:3">
      <c r="A865" s="355">
        <v>2130337</v>
      </c>
      <c r="B865" s="369" t="s">
        <v>731</v>
      </c>
      <c r="C865" s="360">
        <v>0</v>
      </c>
    </row>
    <row r="866" s="345" customFormat="1" customHeight="1" spans="1:3">
      <c r="A866" s="355">
        <v>2130399</v>
      </c>
      <c r="B866" s="369" t="s">
        <v>732</v>
      </c>
      <c r="C866" s="360">
        <v>90</v>
      </c>
    </row>
    <row r="867" s="345" customFormat="1" customHeight="1" spans="1:3">
      <c r="A867" s="355">
        <v>21305</v>
      </c>
      <c r="B867" s="369" t="s">
        <v>733</v>
      </c>
      <c r="C867" s="359">
        <f>SUM(C868:C877)</f>
        <v>208</v>
      </c>
    </row>
    <row r="868" s="345" customFormat="1" customHeight="1" spans="1:3">
      <c r="A868" s="355">
        <v>2130501</v>
      </c>
      <c r="B868" s="369" t="s">
        <v>86</v>
      </c>
      <c r="C868" s="360">
        <v>0</v>
      </c>
    </row>
    <row r="869" s="345" customFormat="1" customHeight="1" spans="1:3">
      <c r="A869" s="355">
        <v>2130502</v>
      </c>
      <c r="B869" s="369" t="s">
        <v>87</v>
      </c>
      <c r="C869" s="360">
        <v>0</v>
      </c>
    </row>
    <row r="870" s="345" customFormat="1" customHeight="1" spans="1:3">
      <c r="A870" s="355">
        <v>2130503</v>
      </c>
      <c r="B870" s="369" t="s">
        <v>88</v>
      </c>
      <c r="C870" s="360">
        <v>0</v>
      </c>
    </row>
    <row r="871" s="345" customFormat="1" customHeight="1" spans="1:3">
      <c r="A871" s="355">
        <v>2130504</v>
      </c>
      <c r="B871" s="369" t="s">
        <v>734</v>
      </c>
      <c r="C871" s="360">
        <v>0</v>
      </c>
    </row>
    <row r="872" s="345" customFormat="1" customHeight="1" spans="1:3">
      <c r="A872" s="355">
        <v>2130505</v>
      </c>
      <c r="B872" s="369" t="s">
        <v>735</v>
      </c>
      <c r="C872" s="360">
        <v>0</v>
      </c>
    </row>
    <row r="873" s="345" customFormat="1" customHeight="1" spans="1:3">
      <c r="A873" s="355">
        <v>2130506</v>
      </c>
      <c r="B873" s="369" t="s">
        <v>736</v>
      </c>
      <c r="C873" s="360">
        <v>0</v>
      </c>
    </row>
    <row r="874" s="345" customFormat="1" customHeight="1" spans="1:3">
      <c r="A874" s="355">
        <v>2130507</v>
      </c>
      <c r="B874" s="369" t="s">
        <v>737</v>
      </c>
      <c r="C874" s="360">
        <v>1</v>
      </c>
    </row>
    <row r="875" s="345" customFormat="1" customHeight="1" spans="1:3">
      <c r="A875" s="355">
        <v>2130508</v>
      </c>
      <c r="B875" s="369" t="s">
        <v>738</v>
      </c>
      <c r="C875" s="360">
        <v>0</v>
      </c>
    </row>
    <row r="876" s="345" customFormat="1" customHeight="1" spans="1:3">
      <c r="A876" s="355">
        <v>2130550</v>
      </c>
      <c r="B876" s="369" t="s">
        <v>95</v>
      </c>
      <c r="C876" s="360">
        <v>0</v>
      </c>
    </row>
    <row r="877" s="345" customFormat="1" customHeight="1" spans="1:3">
      <c r="A877" s="355">
        <v>2130599</v>
      </c>
      <c r="B877" s="369" t="s">
        <v>739</v>
      </c>
      <c r="C877" s="360">
        <v>207</v>
      </c>
    </row>
    <row r="878" s="345" customFormat="1" customHeight="1" spans="1:3">
      <c r="A878" s="355">
        <v>21307</v>
      </c>
      <c r="B878" s="369" t="s">
        <v>740</v>
      </c>
      <c r="C878" s="359">
        <f>SUM(C879:C884)</f>
        <v>4800</v>
      </c>
    </row>
    <row r="879" s="345" customFormat="1" customHeight="1" spans="1:3">
      <c r="A879" s="355">
        <v>2130701</v>
      </c>
      <c r="B879" s="369" t="s">
        <v>741</v>
      </c>
      <c r="C879" s="360">
        <v>0</v>
      </c>
    </row>
    <row r="880" s="345" customFormat="1" customHeight="1" spans="1:3">
      <c r="A880" s="355">
        <v>2130704</v>
      </c>
      <c r="B880" s="369" t="s">
        <v>742</v>
      </c>
      <c r="C880" s="360">
        <v>0</v>
      </c>
    </row>
    <row r="881" s="345" customFormat="1" customHeight="1" spans="1:3">
      <c r="A881" s="355">
        <v>2130705</v>
      </c>
      <c r="B881" s="369" t="s">
        <v>743</v>
      </c>
      <c r="C881" s="360">
        <v>4800</v>
      </c>
    </row>
    <row r="882" s="345" customFormat="1" customHeight="1" spans="1:3">
      <c r="A882" s="355">
        <v>2130706</v>
      </c>
      <c r="B882" s="369" t="s">
        <v>744</v>
      </c>
      <c r="C882" s="360">
        <v>0</v>
      </c>
    </row>
    <row r="883" s="345" customFormat="1" customHeight="1" spans="1:3">
      <c r="A883" s="355">
        <v>2130707</v>
      </c>
      <c r="B883" s="369" t="s">
        <v>745</v>
      </c>
      <c r="C883" s="360">
        <v>0</v>
      </c>
    </row>
    <row r="884" s="345" customFormat="1" customHeight="1" spans="1:3">
      <c r="A884" s="355">
        <v>2130799</v>
      </c>
      <c r="B884" s="369" t="s">
        <v>746</v>
      </c>
      <c r="C884" s="360">
        <v>0</v>
      </c>
    </row>
    <row r="885" s="345" customFormat="1" customHeight="1" spans="1:3">
      <c r="A885" s="355">
        <v>21308</v>
      </c>
      <c r="B885" s="369" t="s">
        <v>747</v>
      </c>
      <c r="C885" s="359">
        <f>SUM(C886:C890)</f>
        <v>0</v>
      </c>
    </row>
    <row r="886" s="345" customFormat="1" customHeight="1" spans="1:3">
      <c r="A886" s="355">
        <v>2130801</v>
      </c>
      <c r="B886" s="369" t="s">
        <v>748</v>
      </c>
      <c r="C886" s="360">
        <v>0</v>
      </c>
    </row>
    <row r="887" s="345" customFormat="1" customHeight="1" spans="1:3">
      <c r="A887" s="355">
        <v>2130803</v>
      </c>
      <c r="B887" s="369" t="s">
        <v>749</v>
      </c>
      <c r="C887" s="360">
        <v>0</v>
      </c>
    </row>
    <row r="888" s="345" customFormat="1" customHeight="1" spans="1:3">
      <c r="A888" s="355">
        <v>2130804</v>
      </c>
      <c r="B888" s="369" t="s">
        <v>750</v>
      </c>
      <c r="C888" s="360">
        <v>0</v>
      </c>
    </row>
    <row r="889" s="345" customFormat="1" customHeight="1" spans="1:3">
      <c r="A889" s="355">
        <v>2130805</v>
      </c>
      <c r="B889" s="369" t="s">
        <v>751</v>
      </c>
      <c r="C889" s="360">
        <v>0</v>
      </c>
    </row>
    <row r="890" s="345" customFormat="1" customHeight="1" spans="1:3">
      <c r="A890" s="355">
        <v>2130899</v>
      </c>
      <c r="B890" s="369" t="s">
        <v>752</v>
      </c>
      <c r="C890" s="360">
        <v>0</v>
      </c>
    </row>
    <row r="891" s="345" customFormat="1" customHeight="1" spans="1:3">
      <c r="A891" s="355">
        <v>21309</v>
      </c>
      <c r="B891" s="369" t="s">
        <v>753</v>
      </c>
      <c r="C891" s="359">
        <f>C892+C893</f>
        <v>0</v>
      </c>
    </row>
    <row r="892" s="345" customFormat="1" customHeight="1" spans="1:3">
      <c r="A892" s="355">
        <v>2130901</v>
      </c>
      <c r="B892" s="369" t="s">
        <v>754</v>
      </c>
      <c r="C892" s="360">
        <v>0</v>
      </c>
    </row>
    <row r="893" s="345" customFormat="1" customHeight="1" spans="1:3">
      <c r="A893" s="355">
        <v>2130999</v>
      </c>
      <c r="B893" s="369" t="s">
        <v>755</v>
      </c>
      <c r="C893" s="360">
        <v>0</v>
      </c>
    </row>
    <row r="894" s="345" customFormat="1" customHeight="1" spans="1:3">
      <c r="A894" s="355">
        <v>21399</v>
      </c>
      <c r="B894" s="369" t="s">
        <v>756</v>
      </c>
      <c r="C894" s="359">
        <f>C895+C896</f>
        <v>0</v>
      </c>
    </row>
    <row r="895" s="345" customFormat="1" customHeight="1" spans="1:3">
      <c r="A895" s="355">
        <v>2139901</v>
      </c>
      <c r="B895" s="369" t="s">
        <v>757</v>
      </c>
      <c r="C895" s="360">
        <v>0</v>
      </c>
    </row>
    <row r="896" s="345" customFormat="1" customHeight="1" spans="1:3">
      <c r="A896" s="355">
        <v>2139999</v>
      </c>
      <c r="B896" s="369" t="s">
        <v>758</v>
      </c>
      <c r="C896" s="360">
        <v>0</v>
      </c>
    </row>
    <row r="897" s="345" customFormat="1" customHeight="1" spans="1:3">
      <c r="A897" s="355">
        <v>214</v>
      </c>
      <c r="B897" s="369" t="s">
        <v>759</v>
      </c>
      <c r="C897" s="359">
        <f>C898+C920+C930+C940+C947+C952</f>
        <v>3885</v>
      </c>
    </row>
    <row r="898" s="345" customFormat="1" customHeight="1" spans="1:3">
      <c r="A898" s="355">
        <v>21401</v>
      </c>
      <c r="B898" s="369" t="s">
        <v>760</v>
      </c>
      <c r="C898" s="359">
        <f>SUM(C899:C919)</f>
        <v>3885</v>
      </c>
    </row>
    <row r="899" s="345" customFormat="1" customHeight="1" spans="1:3">
      <c r="A899" s="355">
        <v>2140101</v>
      </c>
      <c r="B899" s="369" t="s">
        <v>86</v>
      </c>
      <c r="C899" s="360">
        <v>3199</v>
      </c>
    </row>
    <row r="900" s="345" customFormat="1" customHeight="1" spans="1:3">
      <c r="A900" s="355">
        <v>2140102</v>
      </c>
      <c r="B900" s="369" t="s">
        <v>87</v>
      </c>
      <c r="C900" s="360">
        <v>0</v>
      </c>
    </row>
    <row r="901" s="345" customFormat="1" customHeight="1" spans="1:3">
      <c r="A901" s="355">
        <v>2140103</v>
      </c>
      <c r="B901" s="369" t="s">
        <v>88</v>
      </c>
      <c r="C901" s="360">
        <v>0</v>
      </c>
    </row>
    <row r="902" s="345" customFormat="1" customHeight="1" spans="1:3">
      <c r="A902" s="355">
        <v>2140104</v>
      </c>
      <c r="B902" s="369" t="s">
        <v>761</v>
      </c>
      <c r="C902" s="360">
        <v>200</v>
      </c>
    </row>
    <row r="903" s="345" customFormat="1" customHeight="1" spans="1:3">
      <c r="A903" s="355">
        <v>2140106</v>
      </c>
      <c r="B903" s="369" t="s">
        <v>762</v>
      </c>
      <c r="C903" s="360">
        <v>100</v>
      </c>
    </row>
    <row r="904" s="345" customFormat="1" customHeight="1" spans="1:3">
      <c r="A904" s="355">
        <v>2140109</v>
      </c>
      <c r="B904" s="369" t="s">
        <v>763</v>
      </c>
      <c r="C904" s="360">
        <v>0</v>
      </c>
    </row>
    <row r="905" s="345" customFormat="1" customHeight="1" spans="1:3">
      <c r="A905" s="355">
        <v>2140110</v>
      </c>
      <c r="B905" s="369" t="s">
        <v>764</v>
      </c>
      <c r="C905" s="360">
        <v>166</v>
      </c>
    </row>
    <row r="906" s="345" customFormat="1" customHeight="1" spans="1:3">
      <c r="A906" s="355">
        <v>2140111</v>
      </c>
      <c r="B906" s="369" t="s">
        <v>765</v>
      </c>
      <c r="C906" s="360">
        <v>0</v>
      </c>
    </row>
    <row r="907" s="345" customFormat="1" customHeight="1" spans="1:3">
      <c r="A907" s="355">
        <v>2140112</v>
      </c>
      <c r="B907" s="369" t="s">
        <v>766</v>
      </c>
      <c r="C907" s="360">
        <v>220</v>
      </c>
    </row>
    <row r="908" s="345" customFormat="1" customHeight="1" spans="1:3">
      <c r="A908" s="355">
        <v>2140114</v>
      </c>
      <c r="B908" s="369" t="s">
        <v>767</v>
      </c>
      <c r="C908" s="360">
        <v>0</v>
      </c>
    </row>
    <row r="909" s="345" customFormat="1" customHeight="1" spans="1:3">
      <c r="A909" s="355">
        <v>2140122</v>
      </c>
      <c r="B909" s="369" t="s">
        <v>768</v>
      </c>
      <c r="C909" s="360">
        <v>0</v>
      </c>
    </row>
    <row r="910" s="345" customFormat="1" customHeight="1" spans="1:3">
      <c r="A910" s="355">
        <v>2140123</v>
      </c>
      <c r="B910" s="369" t="s">
        <v>769</v>
      </c>
      <c r="C910" s="360">
        <v>0</v>
      </c>
    </row>
    <row r="911" s="345" customFormat="1" customHeight="1" spans="1:3">
      <c r="A911" s="355">
        <v>2140127</v>
      </c>
      <c r="B911" s="369" t="s">
        <v>770</v>
      </c>
      <c r="C911" s="360">
        <v>0</v>
      </c>
    </row>
    <row r="912" s="345" customFormat="1" customHeight="1" spans="1:3">
      <c r="A912" s="355">
        <v>2140128</v>
      </c>
      <c r="B912" s="369" t="s">
        <v>771</v>
      </c>
      <c r="C912" s="360">
        <v>0</v>
      </c>
    </row>
    <row r="913" s="345" customFormat="1" customHeight="1" spans="1:3">
      <c r="A913" s="355">
        <v>2140129</v>
      </c>
      <c r="B913" s="369" t="s">
        <v>772</v>
      </c>
      <c r="C913" s="360">
        <v>0</v>
      </c>
    </row>
    <row r="914" s="345" customFormat="1" customHeight="1" spans="1:3">
      <c r="A914" s="355">
        <v>2140130</v>
      </c>
      <c r="B914" s="369" t="s">
        <v>773</v>
      </c>
      <c r="C914" s="360">
        <v>0</v>
      </c>
    </row>
    <row r="915" s="345" customFormat="1" customHeight="1" spans="1:3">
      <c r="A915" s="355">
        <v>2140131</v>
      </c>
      <c r="B915" s="369" t="s">
        <v>774</v>
      </c>
      <c r="C915" s="360">
        <v>0</v>
      </c>
    </row>
    <row r="916" s="345" customFormat="1" customHeight="1" spans="1:3">
      <c r="A916" s="355">
        <v>2140133</v>
      </c>
      <c r="B916" s="369" t="s">
        <v>775</v>
      </c>
      <c r="C916" s="360">
        <v>0</v>
      </c>
    </row>
    <row r="917" s="345" customFormat="1" customHeight="1" spans="1:3">
      <c r="A917" s="355">
        <v>2140136</v>
      </c>
      <c r="B917" s="369" t="s">
        <v>776</v>
      </c>
      <c r="C917" s="360">
        <v>0</v>
      </c>
    </row>
    <row r="918" s="345" customFormat="1" customHeight="1" spans="1:3">
      <c r="A918" s="355">
        <v>2140138</v>
      </c>
      <c r="B918" s="369" t="s">
        <v>777</v>
      </c>
      <c r="C918" s="360">
        <v>0</v>
      </c>
    </row>
    <row r="919" s="345" customFormat="1" customHeight="1" spans="1:3">
      <c r="A919" s="355">
        <v>2140199</v>
      </c>
      <c r="B919" s="369" t="s">
        <v>778</v>
      </c>
      <c r="C919" s="360">
        <v>0</v>
      </c>
    </row>
    <row r="920" s="345" customFormat="1" customHeight="1" spans="1:3">
      <c r="A920" s="355">
        <v>21402</v>
      </c>
      <c r="B920" s="369" t="s">
        <v>779</v>
      </c>
      <c r="C920" s="359">
        <f>SUM(C921:C929)</f>
        <v>0</v>
      </c>
    </row>
    <row r="921" s="345" customFormat="1" customHeight="1" spans="1:3">
      <c r="A921" s="355">
        <v>2140201</v>
      </c>
      <c r="B921" s="369" t="s">
        <v>86</v>
      </c>
      <c r="C921" s="360">
        <v>0</v>
      </c>
    </row>
    <row r="922" s="345" customFormat="1" customHeight="1" spans="1:3">
      <c r="A922" s="355">
        <v>2140202</v>
      </c>
      <c r="B922" s="369" t="s">
        <v>87</v>
      </c>
      <c r="C922" s="360">
        <v>0</v>
      </c>
    </row>
    <row r="923" s="345" customFormat="1" customHeight="1" spans="1:3">
      <c r="A923" s="355">
        <v>2140203</v>
      </c>
      <c r="B923" s="369" t="s">
        <v>88</v>
      </c>
      <c r="C923" s="360">
        <v>0</v>
      </c>
    </row>
    <row r="924" s="345" customFormat="1" customHeight="1" spans="1:3">
      <c r="A924" s="355">
        <v>2140204</v>
      </c>
      <c r="B924" s="369" t="s">
        <v>780</v>
      </c>
      <c r="C924" s="360">
        <v>0</v>
      </c>
    </row>
    <row r="925" s="345" customFormat="1" customHeight="1" spans="1:3">
      <c r="A925" s="355">
        <v>2140205</v>
      </c>
      <c r="B925" s="369" t="s">
        <v>781</v>
      </c>
      <c r="C925" s="360">
        <v>0</v>
      </c>
    </row>
    <row r="926" s="345" customFormat="1" customHeight="1" spans="1:3">
      <c r="A926" s="355">
        <v>2140206</v>
      </c>
      <c r="B926" s="369" t="s">
        <v>782</v>
      </c>
      <c r="C926" s="360">
        <v>0</v>
      </c>
    </row>
    <row r="927" s="345" customFormat="1" customHeight="1" spans="1:3">
      <c r="A927" s="355">
        <v>2140207</v>
      </c>
      <c r="B927" s="369" t="s">
        <v>783</v>
      </c>
      <c r="C927" s="360">
        <v>0</v>
      </c>
    </row>
    <row r="928" s="345" customFormat="1" customHeight="1" spans="1:3">
      <c r="A928" s="355">
        <v>2140208</v>
      </c>
      <c r="B928" s="369" t="s">
        <v>784</v>
      </c>
      <c r="C928" s="360">
        <v>0</v>
      </c>
    </row>
    <row r="929" s="345" customFormat="1" customHeight="1" spans="1:3">
      <c r="A929" s="355">
        <v>2140299</v>
      </c>
      <c r="B929" s="369" t="s">
        <v>785</v>
      </c>
      <c r="C929" s="360">
        <v>0</v>
      </c>
    </row>
    <row r="930" s="345" customFormat="1" customHeight="1" spans="1:3">
      <c r="A930" s="355">
        <v>21403</v>
      </c>
      <c r="B930" s="369" t="s">
        <v>786</v>
      </c>
      <c r="C930" s="359">
        <f>SUM(C931:C939)</f>
        <v>0</v>
      </c>
    </row>
    <row r="931" s="345" customFormat="1" customHeight="1" spans="1:3">
      <c r="A931" s="355">
        <v>2140301</v>
      </c>
      <c r="B931" s="369" t="s">
        <v>86</v>
      </c>
      <c r="C931" s="360">
        <v>0</v>
      </c>
    </row>
    <row r="932" s="345" customFormat="1" customHeight="1" spans="1:3">
      <c r="A932" s="355">
        <v>2140302</v>
      </c>
      <c r="B932" s="369" t="s">
        <v>87</v>
      </c>
      <c r="C932" s="360">
        <v>0</v>
      </c>
    </row>
    <row r="933" s="345" customFormat="1" customHeight="1" spans="1:3">
      <c r="A933" s="355">
        <v>2140303</v>
      </c>
      <c r="B933" s="369" t="s">
        <v>88</v>
      </c>
      <c r="C933" s="360">
        <v>0</v>
      </c>
    </row>
    <row r="934" s="345" customFormat="1" customHeight="1" spans="1:3">
      <c r="A934" s="355">
        <v>2140304</v>
      </c>
      <c r="B934" s="369" t="s">
        <v>787</v>
      </c>
      <c r="C934" s="360">
        <v>0</v>
      </c>
    </row>
    <row r="935" s="345" customFormat="1" customHeight="1" spans="1:3">
      <c r="A935" s="355">
        <v>2140305</v>
      </c>
      <c r="B935" s="369" t="s">
        <v>788</v>
      </c>
      <c r="C935" s="360">
        <v>0</v>
      </c>
    </row>
    <row r="936" s="345" customFormat="1" customHeight="1" spans="1:3">
      <c r="A936" s="355">
        <v>2140306</v>
      </c>
      <c r="B936" s="369" t="s">
        <v>789</v>
      </c>
      <c r="C936" s="360">
        <v>0</v>
      </c>
    </row>
    <row r="937" s="345" customFormat="1" customHeight="1" spans="1:3">
      <c r="A937" s="355">
        <v>2140307</v>
      </c>
      <c r="B937" s="369" t="s">
        <v>790</v>
      </c>
      <c r="C937" s="360">
        <v>0</v>
      </c>
    </row>
    <row r="938" s="345" customFormat="1" customHeight="1" spans="1:3">
      <c r="A938" s="355">
        <v>2140308</v>
      </c>
      <c r="B938" s="369" t="s">
        <v>791</v>
      </c>
      <c r="C938" s="360">
        <v>0</v>
      </c>
    </row>
    <row r="939" s="345" customFormat="1" customHeight="1" spans="1:3">
      <c r="A939" s="355">
        <v>2140399</v>
      </c>
      <c r="B939" s="369" t="s">
        <v>792</v>
      </c>
      <c r="C939" s="360">
        <v>0</v>
      </c>
    </row>
    <row r="940" s="345" customFormat="1" customHeight="1" spans="1:3">
      <c r="A940" s="355">
        <v>21405</v>
      </c>
      <c r="B940" s="369" t="s">
        <v>793</v>
      </c>
      <c r="C940" s="359">
        <f>SUM(C941:C946)</f>
        <v>0</v>
      </c>
    </row>
    <row r="941" s="345" customFormat="1" customHeight="1" spans="1:3">
      <c r="A941" s="355">
        <v>2140501</v>
      </c>
      <c r="B941" s="369" t="s">
        <v>86</v>
      </c>
      <c r="C941" s="360">
        <v>0</v>
      </c>
    </row>
    <row r="942" s="345" customFormat="1" customHeight="1" spans="1:3">
      <c r="A942" s="355">
        <v>2140502</v>
      </c>
      <c r="B942" s="369" t="s">
        <v>87</v>
      </c>
      <c r="C942" s="360">
        <v>0</v>
      </c>
    </row>
    <row r="943" s="345" customFormat="1" customHeight="1" spans="1:3">
      <c r="A943" s="355">
        <v>2140503</v>
      </c>
      <c r="B943" s="369" t="s">
        <v>88</v>
      </c>
      <c r="C943" s="360">
        <v>0</v>
      </c>
    </row>
    <row r="944" s="345" customFormat="1" customHeight="1" spans="1:3">
      <c r="A944" s="355">
        <v>2140504</v>
      </c>
      <c r="B944" s="369" t="s">
        <v>784</v>
      </c>
      <c r="C944" s="360">
        <v>0</v>
      </c>
    </row>
    <row r="945" s="345" customFormat="1" customHeight="1" spans="1:3">
      <c r="A945" s="355">
        <v>2140505</v>
      </c>
      <c r="B945" s="369" t="s">
        <v>794</v>
      </c>
      <c r="C945" s="360">
        <v>0</v>
      </c>
    </row>
    <row r="946" s="345" customFormat="1" customHeight="1" spans="1:3">
      <c r="A946" s="355">
        <v>2140599</v>
      </c>
      <c r="B946" s="369" t="s">
        <v>795</v>
      </c>
      <c r="C946" s="360">
        <v>0</v>
      </c>
    </row>
    <row r="947" s="345" customFormat="1" customHeight="1" spans="1:3">
      <c r="A947" s="355">
        <v>21406</v>
      </c>
      <c r="B947" s="369" t="s">
        <v>796</v>
      </c>
      <c r="C947" s="359">
        <f>SUM(C948:C951)</f>
        <v>0</v>
      </c>
    </row>
    <row r="948" s="345" customFormat="1" customHeight="1" spans="1:3">
      <c r="A948" s="355">
        <v>2140601</v>
      </c>
      <c r="B948" s="369" t="s">
        <v>797</v>
      </c>
      <c r="C948" s="360">
        <v>0</v>
      </c>
    </row>
    <row r="949" s="345" customFormat="1" customHeight="1" spans="1:3">
      <c r="A949" s="355">
        <v>2140602</v>
      </c>
      <c r="B949" s="369" t="s">
        <v>798</v>
      </c>
      <c r="C949" s="360">
        <v>0</v>
      </c>
    </row>
    <row r="950" s="345" customFormat="1" customHeight="1" spans="1:3">
      <c r="A950" s="355">
        <v>2140603</v>
      </c>
      <c r="B950" s="369" t="s">
        <v>799</v>
      </c>
      <c r="C950" s="360">
        <v>0</v>
      </c>
    </row>
    <row r="951" s="345" customFormat="1" customHeight="1" spans="1:3">
      <c r="A951" s="355">
        <v>2140699</v>
      </c>
      <c r="B951" s="369" t="s">
        <v>800</v>
      </c>
      <c r="C951" s="360">
        <v>0</v>
      </c>
    </row>
    <row r="952" s="345" customFormat="1" customHeight="1" spans="1:3">
      <c r="A952" s="355">
        <v>21499</v>
      </c>
      <c r="B952" s="369" t="s">
        <v>801</v>
      </c>
      <c r="C952" s="359">
        <f>C953+C954</f>
        <v>0</v>
      </c>
    </row>
    <row r="953" s="345" customFormat="1" customHeight="1" spans="1:3">
      <c r="A953" s="355">
        <v>2149901</v>
      </c>
      <c r="B953" s="369" t="s">
        <v>802</v>
      </c>
      <c r="C953" s="360">
        <v>0</v>
      </c>
    </row>
    <row r="954" s="345" customFormat="1" customHeight="1" spans="1:3">
      <c r="A954" s="355">
        <v>2149999</v>
      </c>
      <c r="B954" s="369" t="s">
        <v>803</v>
      </c>
      <c r="C954" s="360">
        <v>0</v>
      </c>
    </row>
    <row r="955" s="345" customFormat="1" customHeight="1" spans="1:3">
      <c r="A955" s="355">
        <v>215</v>
      </c>
      <c r="B955" s="369" t="s">
        <v>804</v>
      </c>
      <c r="C955" s="359">
        <f>C956+C966+C982+C987+C998+C1005+C1013</f>
        <v>0</v>
      </c>
    </row>
    <row r="956" s="345" customFormat="1" customHeight="1" spans="1:3">
      <c r="A956" s="355">
        <v>21501</v>
      </c>
      <c r="B956" s="369" t="s">
        <v>805</v>
      </c>
      <c r="C956" s="359">
        <f>SUM(C957:C965)</f>
        <v>0</v>
      </c>
    </row>
    <row r="957" s="345" customFormat="1" customHeight="1" spans="1:3">
      <c r="A957" s="355">
        <v>2150101</v>
      </c>
      <c r="B957" s="369" t="s">
        <v>86</v>
      </c>
      <c r="C957" s="360">
        <v>0</v>
      </c>
    </row>
    <row r="958" s="345" customFormat="1" customHeight="1" spans="1:3">
      <c r="A958" s="355">
        <v>2150102</v>
      </c>
      <c r="B958" s="369" t="s">
        <v>87</v>
      </c>
      <c r="C958" s="360">
        <v>0</v>
      </c>
    </row>
    <row r="959" s="345" customFormat="1" customHeight="1" spans="1:3">
      <c r="A959" s="355">
        <v>2150103</v>
      </c>
      <c r="B959" s="369" t="s">
        <v>88</v>
      </c>
      <c r="C959" s="360">
        <v>0</v>
      </c>
    </row>
    <row r="960" s="345" customFormat="1" customHeight="1" spans="1:3">
      <c r="A960" s="355">
        <v>2150104</v>
      </c>
      <c r="B960" s="369" t="s">
        <v>806</v>
      </c>
      <c r="C960" s="360">
        <v>0</v>
      </c>
    </row>
    <row r="961" s="345" customFormat="1" customHeight="1" spans="1:3">
      <c r="A961" s="355">
        <v>2150105</v>
      </c>
      <c r="B961" s="369" t="s">
        <v>807</v>
      </c>
      <c r="C961" s="360">
        <v>0</v>
      </c>
    </row>
    <row r="962" s="345" customFormat="1" customHeight="1" spans="1:3">
      <c r="A962" s="355">
        <v>2150106</v>
      </c>
      <c r="B962" s="369" t="s">
        <v>808</v>
      </c>
      <c r="C962" s="360">
        <v>0</v>
      </c>
    </row>
    <row r="963" s="345" customFormat="1" customHeight="1" spans="1:3">
      <c r="A963" s="355">
        <v>2150107</v>
      </c>
      <c r="B963" s="369" t="s">
        <v>809</v>
      </c>
      <c r="C963" s="360">
        <v>0</v>
      </c>
    </row>
    <row r="964" s="345" customFormat="1" customHeight="1" spans="1:3">
      <c r="A964" s="355">
        <v>2150108</v>
      </c>
      <c r="B964" s="369" t="s">
        <v>810</v>
      </c>
      <c r="C964" s="360">
        <v>0</v>
      </c>
    </row>
    <row r="965" s="345" customFormat="1" customHeight="1" spans="1:3">
      <c r="A965" s="355">
        <v>2150199</v>
      </c>
      <c r="B965" s="369" t="s">
        <v>811</v>
      </c>
      <c r="C965" s="360">
        <v>0</v>
      </c>
    </row>
    <row r="966" s="345" customFormat="1" customHeight="1" spans="1:3">
      <c r="A966" s="355">
        <v>21502</v>
      </c>
      <c r="B966" s="369" t="s">
        <v>812</v>
      </c>
      <c r="C966" s="359">
        <f>SUM(C967:C981)</f>
        <v>0</v>
      </c>
    </row>
    <row r="967" s="345" customFormat="1" customHeight="1" spans="1:3">
      <c r="A967" s="355">
        <v>2150501</v>
      </c>
      <c r="B967" s="369" t="s">
        <v>86</v>
      </c>
      <c r="C967" s="360">
        <v>0</v>
      </c>
    </row>
    <row r="968" s="345" customFormat="1" customHeight="1" spans="1:3">
      <c r="A968" s="355">
        <v>2150502</v>
      </c>
      <c r="B968" s="369" t="s">
        <v>87</v>
      </c>
      <c r="C968" s="360">
        <v>0</v>
      </c>
    </row>
    <row r="969" s="345" customFormat="1" customHeight="1" spans="1:3">
      <c r="A969" s="355">
        <v>2150503</v>
      </c>
      <c r="B969" s="369" t="s">
        <v>88</v>
      </c>
      <c r="C969" s="360">
        <v>0</v>
      </c>
    </row>
    <row r="970" s="345" customFormat="1" customHeight="1" spans="1:3">
      <c r="A970" s="355">
        <v>2150504</v>
      </c>
      <c r="B970" s="369" t="s">
        <v>813</v>
      </c>
      <c r="C970" s="360">
        <v>0</v>
      </c>
    </row>
    <row r="971" s="345" customFormat="1" customHeight="1" spans="1:3">
      <c r="A971" s="355">
        <v>2150505</v>
      </c>
      <c r="B971" s="369" t="s">
        <v>814</v>
      </c>
      <c r="C971" s="360">
        <v>0</v>
      </c>
    </row>
    <row r="972" s="345" customFormat="1" customHeight="1" spans="1:3">
      <c r="A972" s="355">
        <v>2150506</v>
      </c>
      <c r="B972" s="369" t="s">
        <v>815</v>
      </c>
      <c r="C972" s="360">
        <v>0</v>
      </c>
    </row>
    <row r="973" s="345" customFormat="1" customHeight="1" spans="1:3">
      <c r="A973" s="355">
        <v>2150507</v>
      </c>
      <c r="B973" s="369" t="s">
        <v>816</v>
      </c>
      <c r="C973" s="360">
        <v>0</v>
      </c>
    </row>
    <row r="974" s="345" customFormat="1" customHeight="1" spans="1:3">
      <c r="A974" s="355">
        <v>2150508</v>
      </c>
      <c r="B974" s="369" t="s">
        <v>817</v>
      </c>
      <c r="C974" s="360">
        <v>0</v>
      </c>
    </row>
    <row r="975" s="345" customFormat="1" customHeight="1" spans="1:3">
      <c r="A975" s="355">
        <v>2150509</v>
      </c>
      <c r="B975" s="369" t="s">
        <v>818</v>
      </c>
      <c r="C975" s="360">
        <v>0</v>
      </c>
    </row>
    <row r="976" s="345" customFormat="1" customHeight="1" spans="1:3">
      <c r="A976" s="355">
        <v>2150510</v>
      </c>
      <c r="B976" s="369" t="s">
        <v>819</v>
      </c>
      <c r="C976" s="360">
        <v>0</v>
      </c>
    </row>
    <row r="977" s="345" customFormat="1" customHeight="1" spans="1:3">
      <c r="A977" s="355">
        <v>2150512</v>
      </c>
      <c r="B977" s="369" t="s">
        <v>820</v>
      </c>
      <c r="C977" s="360">
        <v>0</v>
      </c>
    </row>
    <row r="978" s="345" customFormat="1" customHeight="1" spans="1:3">
      <c r="A978" s="355">
        <v>2150513</v>
      </c>
      <c r="B978" s="369" t="s">
        <v>821</v>
      </c>
      <c r="C978" s="360">
        <v>0</v>
      </c>
    </row>
    <row r="979" s="345" customFormat="1" customHeight="1" spans="1:3">
      <c r="A979" s="355">
        <v>2150514</v>
      </c>
      <c r="B979" s="369" t="s">
        <v>822</v>
      </c>
      <c r="C979" s="360">
        <v>0</v>
      </c>
    </row>
    <row r="980" s="345" customFormat="1" customHeight="1" spans="1:3">
      <c r="A980" s="355">
        <v>2150515</v>
      </c>
      <c r="B980" s="369" t="s">
        <v>823</v>
      </c>
      <c r="C980" s="360">
        <v>0</v>
      </c>
    </row>
    <row r="981" s="345" customFormat="1" customHeight="1" spans="1:3">
      <c r="A981" s="355">
        <v>2150599</v>
      </c>
      <c r="B981" s="369" t="s">
        <v>824</v>
      </c>
      <c r="C981" s="360">
        <v>0</v>
      </c>
    </row>
    <row r="982" s="345" customFormat="1" customHeight="1" spans="1:3">
      <c r="A982" s="355">
        <v>21503</v>
      </c>
      <c r="B982" s="369" t="s">
        <v>825</v>
      </c>
      <c r="C982" s="359">
        <f>SUM(C983:C986)</f>
        <v>0</v>
      </c>
    </row>
    <row r="983" s="345" customFormat="1" customHeight="1" spans="1:3">
      <c r="A983" s="355">
        <v>2150301</v>
      </c>
      <c r="B983" s="369" t="s">
        <v>86</v>
      </c>
      <c r="C983" s="360">
        <v>0</v>
      </c>
    </row>
    <row r="984" s="345" customFormat="1" customHeight="1" spans="1:3">
      <c r="A984" s="355">
        <v>2150302</v>
      </c>
      <c r="B984" s="369" t="s">
        <v>87</v>
      </c>
      <c r="C984" s="360">
        <v>0</v>
      </c>
    </row>
    <row r="985" s="345" customFormat="1" customHeight="1" spans="1:3">
      <c r="A985" s="355">
        <v>2150303</v>
      </c>
      <c r="B985" s="369" t="s">
        <v>88</v>
      </c>
      <c r="C985" s="360">
        <v>0</v>
      </c>
    </row>
    <row r="986" s="345" customFormat="1" customHeight="1" spans="1:3">
      <c r="A986" s="355">
        <v>2150399</v>
      </c>
      <c r="B986" s="369" t="s">
        <v>826</v>
      </c>
      <c r="C986" s="360">
        <v>0</v>
      </c>
    </row>
    <row r="987" s="345" customFormat="1" customHeight="1" spans="1:3">
      <c r="A987" s="355">
        <v>21505</v>
      </c>
      <c r="B987" s="369" t="s">
        <v>827</v>
      </c>
      <c r="C987" s="359">
        <f>SUM(C988:C997)</f>
        <v>0</v>
      </c>
    </row>
    <row r="988" s="345" customFormat="1" customHeight="1" spans="1:3">
      <c r="A988" s="355">
        <v>2150501</v>
      </c>
      <c r="B988" s="369" t="s">
        <v>86</v>
      </c>
      <c r="C988" s="360">
        <v>0</v>
      </c>
    </row>
    <row r="989" s="345" customFormat="1" customHeight="1" spans="1:3">
      <c r="A989" s="355">
        <v>2150502</v>
      </c>
      <c r="B989" s="369" t="s">
        <v>87</v>
      </c>
      <c r="C989" s="360">
        <v>0</v>
      </c>
    </row>
    <row r="990" s="345" customFormat="1" customHeight="1" spans="1:3">
      <c r="A990" s="355">
        <v>2150503</v>
      </c>
      <c r="B990" s="369" t="s">
        <v>88</v>
      </c>
      <c r="C990" s="360">
        <v>0</v>
      </c>
    </row>
    <row r="991" s="345" customFormat="1" customHeight="1" spans="1:3">
      <c r="A991" s="355">
        <v>2150505</v>
      </c>
      <c r="B991" s="369" t="s">
        <v>828</v>
      </c>
      <c r="C991" s="360">
        <v>0</v>
      </c>
    </row>
    <row r="992" s="345" customFormat="1" customHeight="1" spans="1:3">
      <c r="A992" s="355">
        <v>2150507</v>
      </c>
      <c r="B992" s="369" t="s">
        <v>829</v>
      </c>
      <c r="C992" s="360">
        <v>0</v>
      </c>
    </row>
    <row r="993" s="345" customFormat="1" customHeight="1" spans="1:3">
      <c r="A993" s="355">
        <v>2150508</v>
      </c>
      <c r="B993" s="369" t="s">
        <v>830</v>
      </c>
      <c r="C993" s="360">
        <v>0</v>
      </c>
    </row>
    <row r="994" s="345" customFormat="1" customHeight="1" spans="1:3">
      <c r="A994" s="355">
        <v>2150516</v>
      </c>
      <c r="B994" s="369" t="s">
        <v>831</v>
      </c>
      <c r="C994" s="360">
        <v>0</v>
      </c>
    </row>
    <row r="995" s="345" customFormat="1" customHeight="1" spans="1:3">
      <c r="A995" s="355">
        <v>2150517</v>
      </c>
      <c r="B995" s="369" t="s">
        <v>832</v>
      </c>
      <c r="C995" s="360">
        <v>0</v>
      </c>
    </row>
    <row r="996" s="345" customFormat="1" customHeight="1" spans="1:3">
      <c r="A996" s="355">
        <v>2150550</v>
      </c>
      <c r="B996" s="369" t="s">
        <v>95</v>
      </c>
      <c r="C996" s="360">
        <v>0</v>
      </c>
    </row>
    <row r="997" s="345" customFormat="1" customHeight="1" spans="1:3">
      <c r="A997" s="355">
        <v>2150599</v>
      </c>
      <c r="B997" s="369" t="s">
        <v>833</v>
      </c>
      <c r="C997" s="360">
        <v>0</v>
      </c>
    </row>
    <row r="998" s="345" customFormat="1" customHeight="1" spans="1:3">
      <c r="A998" s="355">
        <v>21507</v>
      </c>
      <c r="B998" s="369" t="s">
        <v>834</v>
      </c>
      <c r="C998" s="359">
        <f>SUM(C1000:C1004)</f>
        <v>0</v>
      </c>
    </row>
    <row r="999" s="345" customFormat="1" customHeight="1" spans="1:3">
      <c r="A999" s="355">
        <v>2150701</v>
      </c>
      <c r="B999" s="369" t="s">
        <v>86</v>
      </c>
      <c r="C999" s="360">
        <v>0</v>
      </c>
    </row>
    <row r="1000" s="345" customFormat="1" customHeight="1" spans="1:3">
      <c r="A1000" s="355">
        <v>2150702</v>
      </c>
      <c r="B1000" s="369" t="s">
        <v>87</v>
      </c>
      <c r="C1000" s="360">
        <v>0</v>
      </c>
    </row>
    <row r="1001" s="345" customFormat="1" customHeight="1" spans="1:3">
      <c r="A1001" s="355">
        <v>2150703</v>
      </c>
      <c r="B1001" s="369" t="s">
        <v>88</v>
      </c>
      <c r="C1001" s="360">
        <v>0</v>
      </c>
    </row>
    <row r="1002" s="345" customFormat="1" customHeight="1" spans="1:3">
      <c r="A1002" s="355">
        <v>2150704</v>
      </c>
      <c r="B1002" s="369" t="s">
        <v>835</v>
      </c>
      <c r="C1002" s="360">
        <v>0</v>
      </c>
    </row>
    <row r="1003" s="345" customFormat="1" customHeight="1" spans="1:3">
      <c r="A1003" s="355">
        <v>2150705</v>
      </c>
      <c r="B1003" s="369" t="s">
        <v>836</v>
      </c>
      <c r="C1003" s="360">
        <v>0</v>
      </c>
    </row>
    <row r="1004" s="345" customFormat="1" customHeight="1" spans="1:3">
      <c r="A1004" s="355">
        <v>2150799</v>
      </c>
      <c r="B1004" s="369" t="s">
        <v>837</v>
      </c>
      <c r="C1004" s="360">
        <v>0</v>
      </c>
    </row>
    <row r="1005" s="345" customFormat="1" customHeight="1" spans="1:3">
      <c r="A1005" s="355">
        <v>21508</v>
      </c>
      <c r="B1005" s="369" t="s">
        <v>838</v>
      </c>
      <c r="C1005" s="359">
        <f>SUM(C1006:C1012)</f>
        <v>0</v>
      </c>
    </row>
    <row r="1006" s="345" customFormat="1" customHeight="1" spans="1:3">
      <c r="A1006" s="355">
        <v>2150801</v>
      </c>
      <c r="B1006" s="369" t="s">
        <v>86</v>
      </c>
      <c r="C1006" s="360">
        <v>0</v>
      </c>
    </row>
    <row r="1007" s="345" customFormat="1" customHeight="1" spans="1:3">
      <c r="A1007" s="355">
        <v>2150802</v>
      </c>
      <c r="B1007" s="369" t="s">
        <v>87</v>
      </c>
      <c r="C1007" s="360">
        <v>0</v>
      </c>
    </row>
    <row r="1008" s="345" customFormat="1" customHeight="1" spans="1:3">
      <c r="A1008" s="355">
        <v>2150803</v>
      </c>
      <c r="B1008" s="369" t="s">
        <v>88</v>
      </c>
      <c r="C1008" s="360">
        <v>0</v>
      </c>
    </row>
    <row r="1009" s="345" customFormat="1" customHeight="1" spans="1:3">
      <c r="A1009" s="355">
        <v>2150804</v>
      </c>
      <c r="B1009" s="369" t="s">
        <v>839</v>
      </c>
      <c r="C1009" s="360">
        <v>0</v>
      </c>
    </row>
    <row r="1010" s="345" customFormat="1" customHeight="1" spans="1:3">
      <c r="A1010" s="355">
        <v>2150805</v>
      </c>
      <c r="B1010" s="369" t="s">
        <v>840</v>
      </c>
      <c r="C1010" s="360">
        <v>0</v>
      </c>
    </row>
    <row r="1011" s="345" customFormat="1" customHeight="1" spans="1:3">
      <c r="A1011" s="355">
        <v>2150806</v>
      </c>
      <c r="B1011" s="369" t="s">
        <v>841</v>
      </c>
      <c r="C1011" s="360">
        <v>0</v>
      </c>
    </row>
    <row r="1012" s="345" customFormat="1" customHeight="1" spans="1:3">
      <c r="A1012" s="355">
        <v>2150899</v>
      </c>
      <c r="B1012" s="369" t="s">
        <v>842</v>
      </c>
      <c r="C1012" s="360">
        <v>0</v>
      </c>
    </row>
    <row r="1013" s="345" customFormat="1" customHeight="1" spans="1:3">
      <c r="A1013" s="355">
        <v>21599</v>
      </c>
      <c r="B1013" s="369" t="s">
        <v>843</v>
      </c>
      <c r="C1013" s="359">
        <f>SUM(C1014:C1018)</f>
        <v>0</v>
      </c>
    </row>
    <row r="1014" s="345" customFormat="1" customHeight="1" spans="1:3">
      <c r="A1014" s="355">
        <v>2159901</v>
      </c>
      <c r="B1014" s="369" t="s">
        <v>844</v>
      </c>
      <c r="C1014" s="360">
        <v>0</v>
      </c>
    </row>
    <row r="1015" s="345" customFormat="1" customHeight="1" spans="1:3">
      <c r="A1015" s="355">
        <v>2159904</v>
      </c>
      <c r="B1015" s="369" t="s">
        <v>845</v>
      </c>
      <c r="C1015" s="360">
        <v>0</v>
      </c>
    </row>
    <row r="1016" s="345" customFormat="1" customHeight="1" spans="1:3">
      <c r="A1016" s="355">
        <v>2159905</v>
      </c>
      <c r="B1016" s="369" t="s">
        <v>846</v>
      </c>
      <c r="C1016" s="360">
        <v>0</v>
      </c>
    </row>
    <row r="1017" s="345" customFormat="1" customHeight="1" spans="1:3">
      <c r="A1017" s="355">
        <v>2159906</v>
      </c>
      <c r="B1017" s="369" t="s">
        <v>847</v>
      </c>
      <c r="C1017" s="360">
        <v>0</v>
      </c>
    </row>
    <row r="1018" s="345" customFormat="1" customHeight="1" spans="1:3">
      <c r="A1018" s="355">
        <v>2159999</v>
      </c>
      <c r="B1018" s="369" t="s">
        <v>848</v>
      </c>
      <c r="C1018" s="360">
        <v>0</v>
      </c>
    </row>
    <row r="1019" s="345" customFormat="1" customHeight="1" spans="1:3">
      <c r="A1019" s="355">
        <v>216</v>
      </c>
      <c r="B1019" s="369" t="s">
        <v>849</v>
      </c>
      <c r="C1019" s="359">
        <f>C1020+C1030+C1036</f>
        <v>328</v>
      </c>
    </row>
    <row r="1020" s="345" customFormat="1" customHeight="1" spans="1:3">
      <c r="A1020" s="355">
        <v>21602</v>
      </c>
      <c r="B1020" s="369" t="s">
        <v>850</v>
      </c>
      <c r="C1020" s="359">
        <f>SUM(C1021:C1029)</f>
        <v>328</v>
      </c>
    </row>
    <row r="1021" s="345" customFormat="1" customHeight="1" spans="1:3">
      <c r="A1021" s="355">
        <v>2160201</v>
      </c>
      <c r="B1021" s="369" t="s">
        <v>86</v>
      </c>
      <c r="C1021" s="360">
        <v>328</v>
      </c>
    </row>
    <row r="1022" s="345" customFormat="1" customHeight="1" spans="1:3">
      <c r="A1022" s="355">
        <v>2160202</v>
      </c>
      <c r="B1022" s="369" t="s">
        <v>87</v>
      </c>
      <c r="C1022" s="360">
        <v>0</v>
      </c>
    </row>
    <row r="1023" s="345" customFormat="1" customHeight="1" spans="1:3">
      <c r="A1023" s="355">
        <v>2160203</v>
      </c>
      <c r="B1023" s="369" t="s">
        <v>88</v>
      </c>
      <c r="C1023" s="360">
        <v>0</v>
      </c>
    </row>
    <row r="1024" s="345" customFormat="1" customHeight="1" spans="1:3">
      <c r="A1024" s="355">
        <v>2160216</v>
      </c>
      <c r="B1024" s="369" t="s">
        <v>851</v>
      </c>
      <c r="C1024" s="360">
        <v>0</v>
      </c>
    </row>
    <row r="1025" s="345" customFormat="1" customHeight="1" spans="1:3">
      <c r="A1025" s="355">
        <v>2160217</v>
      </c>
      <c r="B1025" s="369" t="s">
        <v>852</v>
      </c>
      <c r="C1025" s="360">
        <v>0</v>
      </c>
    </row>
    <row r="1026" s="345" customFormat="1" customHeight="1" spans="1:3">
      <c r="A1026" s="355">
        <v>2160218</v>
      </c>
      <c r="B1026" s="369" t="s">
        <v>853</v>
      </c>
      <c r="C1026" s="360">
        <v>0</v>
      </c>
    </row>
    <row r="1027" s="345" customFormat="1" customHeight="1" spans="1:3">
      <c r="A1027" s="355">
        <v>2160219</v>
      </c>
      <c r="B1027" s="369" t="s">
        <v>854</v>
      </c>
      <c r="C1027" s="360">
        <v>0</v>
      </c>
    </row>
    <row r="1028" s="345" customFormat="1" customHeight="1" spans="1:3">
      <c r="A1028" s="355">
        <v>2160250</v>
      </c>
      <c r="B1028" s="369" t="s">
        <v>95</v>
      </c>
      <c r="C1028" s="360">
        <v>0</v>
      </c>
    </row>
    <row r="1029" s="345" customFormat="1" customHeight="1" spans="1:3">
      <c r="A1029" s="355">
        <v>2160299</v>
      </c>
      <c r="B1029" s="369" t="s">
        <v>855</v>
      </c>
      <c r="C1029" s="360">
        <v>0</v>
      </c>
    </row>
    <row r="1030" s="345" customFormat="1" customHeight="1" spans="1:3">
      <c r="A1030" s="355">
        <v>21606</v>
      </c>
      <c r="B1030" s="369" t="s">
        <v>856</v>
      </c>
      <c r="C1030" s="359">
        <f>SUM(C1031:C1035)</f>
        <v>0</v>
      </c>
    </row>
    <row r="1031" s="345" customFormat="1" customHeight="1" spans="1:3">
      <c r="A1031" s="355">
        <v>2160601</v>
      </c>
      <c r="B1031" s="369" t="s">
        <v>86</v>
      </c>
      <c r="C1031" s="360">
        <v>0</v>
      </c>
    </row>
    <row r="1032" s="345" customFormat="1" customHeight="1" spans="1:3">
      <c r="A1032" s="355">
        <v>2160602</v>
      </c>
      <c r="B1032" s="369" t="s">
        <v>87</v>
      </c>
      <c r="C1032" s="360">
        <v>0</v>
      </c>
    </row>
    <row r="1033" s="345" customFormat="1" customHeight="1" spans="1:3">
      <c r="A1033" s="355">
        <v>2160603</v>
      </c>
      <c r="B1033" s="369" t="s">
        <v>88</v>
      </c>
      <c r="C1033" s="360">
        <v>0</v>
      </c>
    </row>
    <row r="1034" s="345" customFormat="1" customHeight="1" spans="1:3">
      <c r="A1034" s="355">
        <v>2160607</v>
      </c>
      <c r="B1034" s="369" t="s">
        <v>857</v>
      </c>
      <c r="C1034" s="360">
        <v>0</v>
      </c>
    </row>
    <row r="1035" s="345" customFormat="1" customHeight="1" spans="1:3">
      <c r="A1035" s="355">
        <v>2160699</v>
      </c>
      <c r="B1035" s="369" t="s">
        <v>858</v>
      </c>
      <c r="C1035" s="360">
        <v>0</v>
      </c>
    </row>
    <row r="1036" s="345" customFormat="1" customHeight="1" spans="1:3">
      <c r="A1036" s="355">
        <v>21699</v>
      </c>
      <c r="B1036" s="369" t="s">
        <v>859</v>
      </c>
      <c r="C1036" s="359">
        <f>C1037+C1038</f>
        <v>0</v>
      </c>
    </row>
    <row r="1037" s="345" customFormat="1" customHeight="1" spans="1:3">
      <c r="A1037" s="355">
        <v>2169901</v>
      </c>
      <c r="B1037" s="369" t="s">
        <v>860</v>
      </c>
      <c r="C1037" s="360">
        <v>0</v>
      </c>
    </row>
    <row r="1038" s="345" customFormat="1" customHeight="1" spans="1:3">
      <c r="A1038" s="355">
        <v>2169999</v>
      </c>
      <c r="B1038" s="369" t="s">
        <v>861</v>
      </c>
      <c r="C1038" s="360">
        <v>0</v>
      </c>
    </row>
    <row r="1039" s="345" customFormat="1" customHeight="1" spans="1:3">
      <c r="A1039" s="355">
        <v>217</v>
      </c>
      <c r="B1039" s="369" t="s">
        <v>862</v>
      </c>
      <c r="C1039" s="359">
        <f>C1040+C1047+C1057+C1063+C1066</f>
        <v>0</v>
      </c>
    </row>
    <row r="1040" s="345" customFormat="1" customHeight="1" spans="1:3">
      <c r="A1040" s="355">
        <v>21701</v>
      </c>
      <c r="B1040" s="369" t="s">
        <v>863</v>
      </c>
      <c r="C1040" s="359">
        <f>SUM(C1041:C1046)</f>
        <v>0</v>
      </c>
    </row>
    <row r="1041" s="345" customFormat="1" customHeight="1" spans="1:3">
      <c r="A1041" s="355">
        <v>2170101</v>
      </c>
      <c r="B1041" s="369" t="s">
        <v>86</v>
      </c>
      <c r="C1041" s="360">
        <v>0</v>
      </c>
    </row>
    <row r="1042" s="345" customFormat="1" customHeight="1" spans="1:3">
      <c r="A1042" s="355">
        <v>2170102</v>
      </c>
      <c r="B1042" s="369" t="s">
        <v>87</v>
      </c>
      <c r="C1042" s="360">
        <v>0</v>
      </c>
    </row>
    <row r="1043" s="345" customFormat="1" customHeight="1" spans="1:3">
      <c r="A1043" s="355">
        <v>2170103</v>
      </c>
      <c r="B1043" s="369" t="s">
        <v>88</v>
      </c>
      <c r="C1043" s="360">
        <v>0</v>
      </c>
    </row>
    <row r="1044" s="345" customFormat="1" customHeight="1" spans="1:3">
      <c r="A1044" s="355">
        <v>2170104</v>
      </c>
      <c r="B1044" s="369" t="s">
        <v>864</v>
      </c>
      <c r="C1044" s="360">
        <v>0</v>
      </c>
    </row>
    <row r="1045" s="345" customFormat="1" customHeight="1" spans="1:3">
      <c r="A1045" s="355">
        <v>2170150</v>
      </c>
      <c r="B1045" s="369" t="s">
        <v>95</v>
      </c>
      <c r="C1045" s="360">
        <v>0</v>
      </c>
    </row>
    <row r="1046" s="345" customFormat="1" customHeight="1" spans="1:3">
      <c r="A1046" s="355">
        <v>2170199</v>
      </c>
      <c r="B1046" s="369" t="s">
        <v>865</v>
      </c>
      <c r="C1046" s="360">
        <v>0</v>
      </c>
    </row>
    <row r="1047" s="345" customFormat="1" customHeight="1" spans="1:3">
      <c r="A1047" s="355">
        <v>21702</v>
      </c>
      <c r="B1047" s="369" t="s">
        <v>866</v>
      </c>
      <c r="C1047" s="359">
        <f>SUM(C1048:C1056)</f>
        <v>0</v>
      </c>
    </row>
    <row r="1048" s="345" customFormat="1" customHeight="1" spans="1:3">
      <c r="A1048" s="355">
        <v>2170201</v>
      </c>
      <c r="B1048" s="369" t="s">
        <v>867</v>
      </c>
      <c r="C1048" s="360">
        <v>0</v>
      </c>
    </row>
    <row r="1049" s="345" customFormat="1" customHeight="1" spans="1:3">
      <c r="A1049" s="355">
        <v>2170202</v>
      </c>
      <c r="B1049" s="369" t="s">
        <v>868</v>
      </c>
      <c r="C1049" s="360">
        <v>0</v>
      </c>
    </row>
    <row r="1050" s="345" customFormat="1" customHeight="1" spans="1:3">
      <c r="A1050" s="355">
        <v>2170203</v>
      </c>
      <c r="B1050" s="369" t="s">
        <v>869</v>
      </c>
      <c r="C1050" s="360">
        <v>0</v>
      </c>
    </row>
    <row r="1051" s="345" customFormat="1" customHeight="1" spans="1:3">
      <c r="A1051" s="355">
        <v>2170204</v>
      </c>
      <c r="B1051" s="369" t="s">
        <v>870</v>
      </c>
      <c r="C1051" s="360">
        <v>0</v>
      </c>
    </row>
    <row r="1052" s="345" customFormat="1" customHeight="1" spans="1:3">
      <c r="A1052" s="355">
        <v>2170205</v>
      </c>
      <c r="B1052" s="369" t="s">
        <v>871</v>
      </c>
      <c r="C1052" s="360">
        <v>0</v>
      </c>
    </row>
    <row r="1053" s="345" customFormat="1" customHeight="1" spans="1:3">
      <c r="A1053" s="355">
        <v>2170206</v>
      </c>
      <c r="B1053" s="369" t="s">
        <v>872</v>
      </c>
      <c r="C1053" s="360">
        <v>0</v>
      </c>
    </row>
    <row r="1054" s="345" customFormat="1" customHeight="1" spans="1:3">
      <c r="A1054" s="355">
        <v>2170207</v>
      </c>
      <c r="B1054" s="369" t="s">
        <v>873</v>
      </c>
      <c r="C1054" s="360">
        <v>0</v>
      </c>
    </row>
    <row r="1055" s="345" customFormat="1" customHeight="1" spans="1:3">
      <c r="A1055" s="355">
        <v>2170208</v>
      </c>
      <c r="B1055" s="369" t="s">
        <v>874</v>
      </c>
      <c r="C1055" s="360">
        <v>0</v>
      </c>
    </row>
    <row r="1056" s="345" customFormat="1" customHeight="1" spans="1:3">
      <c r="A1056" s="355">
        <v>2170299</v>
      </c>
      <c r="B1056" s="369" t="s">
        <v>875</v>
      </c>
      <c r="C1056" s="360">
        <v>0</v>
      </c>
    </row>
    <row r="1057" s="345" customFormat="1" customHeight="1" spans="1:3">
      <c r="A1057" s="355">
        <v>21703</v>
      </c>
      <c r="B1057" s="369" t="s">
        <v>876</v>
      </c>
      <c r="C1057" s="359">
        <f>SUM(C1058:C1062)</f>
        <v>0</v>
      </c>
    </row>
    <row r="1058" s="345" customFormat="1" customHeight="1" spans="1:3">
      <c r="A1058" s="355">
        <v>2170301</v>
      </c>
      <c r="B1058" s="369" t="s">
        <v>877</v>
      </c>
      <c r="C1058" s="360">
        <v>0</v>
      </c>
    </row>
    <row r="1059" s="345" customFormat="1" customHeight="1" spans="1:3">
      <c r="A1059" s="355">
        <v>2170302</v>
      </c>
      <c r="B1059" s="370" t="s">
        <v>878</v>
      </c>
      <c r="C1059" s="360">
        <v>0</v>
      </c>
    </row>
    <row r="1060" s="345" customFormat="1" customHeight="1" spans="1:3">
      <c r="A1060" s="355">
        <v>2170303</v>
      </c>
      <c r="B1060" s="369" t="s">
        <v>879</v>
      </c>
      <c r="C1060" s="360">
        <v>0</v>
      </c>
    </row>
    <row r="1061" s="345" customFormat="1" customHeight="1" spans="1:3">
      <c r="A1061" s="355">
        <v>2170304</v>
      </c>
      <c r="B1061" s="369" t="s">
        <v>880</v>
      </c>
      <c r="C1061" s="360">
        <v>0</v>
      </c>
    </row>
    <row r="1062" s="345" customFormat="1" customHeight="1" spans="1:3">
      <c r="A1062" s="355">
        <v>2170399</v>
      </c>
      <c r="B1062" s="369" t="s">
        <v>881</v>
      </c>
      <c r="C1062" s="360">
        <v>0</v>
      </c>
    </row>
    <row r="1063" s="345" customFormat="1" customHeight="1" spans="1:3">
      <c r="A1063" s="355">
        <v>21704</v>
      </c>
      <c r="B1063" s="369" t="s">
        <v>882</v>
      </c>
      <c r="C1063" s="359">
        <f>C1064+C1065</f>
        <v>0</v>
      </c>
    </row>
    <row r="1064" s="345" customFormat="1" customHeight="1" spans="1:3">
      <c r="A1064" s="355">
        <v>2170401</v>
      </c>
      <c r="B1064" s="369" t="s">
        <v>883</v>
      </c>
      <c r="C1064" s="360">
        <v>0</v>
      </c>
    </row>
    <row r="1065" s="345" customFormat="1" customHeight="1" spans="1:3">
      <c r="A1065" s="355">
        <v>2170499</v>
      </c>
      <c r="B1065" s="369" t="s">
        <v>884</v>
      </c>
      <c r="C1065" s="360">
        <v>0</v>
      </c>
    </row>
    <row r="1066" s="345" customFormat="1" customHeight="1" spans="1:3">
      <c r="A1066" s="355">
        <v>21799</v>
      </c>
      <c r="B1066" s="369" t="s">
        <v>885</v>
      </c>
      <c r="C1066" s="359">
        <f>C1067+C1068</f>
        <v>0</v>
      </c>
    </row>
    <row r="1067" s="345" customFormat="1" customHeight="1" spans="1:3">
      <c r="A1067" s="355">
        <v>2179902</v>
      </c>
      <c r="B1067" s="369" t="s">
        <v>886</v>
      </c>
      <c r="C1067" s="360">
        <v>0</v>
      </c>
    </row>
    <row r="1068" s="345" customFormat="1" customHeight="1" spans="1:3">
      <c r="A1068" s="355">
        <v>2179999</v>
      </c>
      <c r="B1068" s="369" t="s">
        <v>887</v>
      </c>
      <c r="C1068" s="360">
        <v>0</v>
      </c>
    </row>
    <row r="1069" s="345" customFormat="1" customHeight="1" spans="1:3">
      <c r="A1069" s="355">
        <v>219</v>
      </c>
      <c r="B1069" s="369" t="s">
        <v>888</v>
      </c>
      <c r="C1069" s="359">
        <f>SUM(C1070:C1078)</f>
        <v>0</v>
      </c>
    </row>
    <row r="1070" s="345" customFormat="1" customHeight="1" spans="1:3">
      <c r="A1070" s="355">
        <v>21901</v>
      </c>
      <c r="B1070" s="369" t="s">
        <v>889</v>
      </c>
      <c r="C1070" s="360">
        <v>0</v>
      </c>
    </row>
    <row r="1071" s="345" customFormat="1" customHeight="1" spans="1:3">
      <c r="A1071" s="355">
        <v>21902</v>
      </c>
      <c r="B1071" s="369" t="s">
        <v>890</v>
      </c>
      <c r="C1071" s="360">
        <v>0</v>
      </c>
    </row>
    <row r="1072" s="345" customFormat="1" customHeight="1" spans="1:3">
      <c r="A1072" s="355">
        <v>21903</v>
      </c>
      <c r="B1072" s="369" t="s">
        <v>891</v>
      </c>
      <c r="C1072" s="360">
        <v>0</v>
      </c>
    </row>
    <row r="1073" s="345" customFormat="1" customHeight="1" spans="1:3">
      <c r="A1073" s="355">
        <v>21904</v>
      </c>
      <c r="B1073" s="369" t="s">
        <v>892</v>
      </c>
      <c r="C1073" s="360">
        <v>0</v>
      </c>
    </row>
    <row r="1074" s="345" customFormat="1" customHeight="1" spans="1:3">
      <c r="A1074" s="355">
        <v>21905</v>
      </c>
      <c r="B1074" s="369" t="s">
        <v>893</v>
      </c>
      <c r="C1074" s="360">
        <v>0</v>
      </c>
    </row>
    <row r="1075" s="345" customFormat="1" customHeight="1" spans="1:3">
      <c r="A1075" s="355">
        <v>21906</v>
      </c>
      <c r="B1075" s="369" t="s">
        <v>669</v>
      </c>
      <c r="C1075" s="360">
        <v>0</v>
      </c>
    </row>
    <row r="1076" s="345" customFormat="1" customHeight="1" spans="1:3">
      <c r="A1076" s="355">
        <v>21907</v>
      </c>
      <c r="B1076" s="369" t="s">
        <v>894</v>
      </c>
      <c r="C1076" s="360">
        <v>0</v>
      </c>
    </row>
    <row r="1077" s="345" customFormat="1" customHeight="1" spans="1:3">
      <c r="A1077" s="355">
        <v>21908</v>
      </c>
      <c r="B1077" s="369" t="s">
        <v>895</v>
      </c>
      <c r="C1077" s="360">
        <v>0</v>
      </c>
    </row>
    <row r="1078" s="345" customFormat="1" customHeight="1" spans="1:3">
      <c r="A1078" s="355">
        <v>21999</v>
      </c>
      <c r="B1078" s="369" t="s">
        <v>72</v>
      </c>
      <c r="C1078" s="360">
        <v>0</v>
      </c>
    </row>
    <row r="1079" s="345" customFormat="1" customHeight="1" spans="1:3">
      <c r="A1079" s="355">
        <v>220</v>
      </c>
      <c r="B1079" s="369" t="s">
        <v>896</v>
      </c>
      <c r="C1079" s="359">
        <f>C1080+C1107+C1122</f>
        <v>834</v>
      </c>
    </row>
    <row r="1080" s="345" customFormat="1" customHeight="1" spans="1:3">
      <c r="A1080" s="355">
        <v>22001</v>
      </c>
      <c r="B1080" s="369" t="s">
        <v>897</v>
      </c>
      <c r="C1080" s="359">
        <f>SUM(C1081:C1106)</f>
        <v>834</v>
      </c>
    </row>
    <row r="1081" s="345" customFormat="1" customHeight="1" spans="1:3">
      <c r="A1081" s="355">
        <v>2200101</v>
      </c>
      <c r="B1081" s="369" t="s">
        <v>86</v>
      </c>
      <c r="C1081" s="360">
        <v>834</v>
      </c>
    </row>
    <row r="1082" s="345" customFormat="1" customHeight="1" spans="1:3">
      <c r="A1082" s="355">
        <v>2200102</v>
      </c>
      <c r="B1082" s="369" t="s">
        <v>87</v>
      </c>
      <c r="C1082" s="360">
        <v>0</v>
      </c>
    </row>
    <row r="1083" s="345" customFormat="1" customHeight="1" spans="1:3">
      <c r="A1083" s="355">
        <v>2200103</v>
      </c>
      <c r="B1083" s="369" t="s">
        <v>88</v>
      </c>
      <c r="C1083" s="360">
        <v>0</v>
      </c>
    </row>
    <row r="1084" s="345" customFormat="1" customHeight="1" spans="1:3">
      <c r="A1084" s="355">
        <v>2200104</v>
      </c>
      <c r="B1084" s="369" t="s">
        <v>898</v>
      </c>
      <c r="C1084" s="360">
        <v>0</v>
      </c>
    </row>
    <row r="1085" s="345" customFormat="1" customHeight="1" spans="1:3">
      <c r="A1085" s="355">
        <v>2200106</v>
      </c>
      <c r="B1085" s="369" t="s">
        <v>899</v>
      </c>
      <c r="C1085" s="360">
        <v>0</v>
      </c>
    </row>
    <row r="1086" s="345" customFormat="1" customHeight="1" spans="1:3">
      <c r="A1086" s="355">
        <v>2200107</v>
      </c>
      <c r="B1086" s="369" t="s">
        <v>900</v>
      </c>
      <c r="C1086" s="360">
        <v>0</v>
      </c>
    </row>
    <row r="1087" s="345" customFormat="1" customHeight="1" spans="1:3">
      <c r="A1087" s="355">
        <v>2200108</v>
      </c>
      <c r="B1087" s="369" t="s">
        <v>901</v>
      </c>
      <c r="C1087" s="360">
        <v>0</v>
      </c>
    </row>
    <row r="1088" s="345" customFormat="1" customHeight="1" spans="1:3">
      <c r="A1088" s="355">
        <v>2200109</v>
      </c>
      <c r="B1088" s="369" t="s">
        <v>902</v>
      </c>
      <c r="C1088" s="360">
        <v>0</v>
      </c>
    </row>
    <row r="1089" s="345" customFormat="1" customHeight="1" spans="1:3">
      <c r="A1089" s="355">
        <v>2200112</v>
      </c>
      <c r="B1089" s="369" t="s">
        <v>903</v>
      </c>
      <c r="C1089" s="360">
        <v>0</v>
      </c>
    </row>
    <row r="1090" s="345" customFormat="1" customHeight="1" spans="1:3">
      <c r="A1090" s="355">
        <v>2200113</v>
      </c>
      <c r="B1090" s="369" t="s">
        <v>904</v>
      </c>
      <c r="C1090" s="360">
        <v>0</v>
      </c>
    </row>
    <row r="1091" s="345" customFormat="1" customHeight="1" spans="1:3">
      <c r="A1091" s="355">
        <v>2200114</v>
      </c>
      <c r="B1091" s="369" t="s">
        <v>905</v>
      </c>
      <c r="C1091" s="360">
        <v>0</v>
      </c>
    </row>
    <row r="1092" s="345" customFormat="1" customHeight="1" spans="1:3">
      <c r="A1092" s="355">
        <v>2200115</v>
      </c>
      <c r="B1092" s="369" t="s">
        <v>906</v>
      </c>
      <c r="C1092" s="360">
        <v>0</v>
      </c>
    </row>
    <row r="1093" s="345" customFormat="1" customHeight="1" spans="1:3">
      <c r="A1093" s="355">
        <v>2200116</v>
      </c>
      <c r="B1093" s="369" t="s">
        <v>907</v>
      </c>
      <c r="C1093" s="360">
        <v>0</v>
      </c>
    </row>
    <row r="1094" s="345" customFormat="1" customHeight="1" spans="1:3">
      <c r="A1094" s="355">
        <v>2200119</v>
      </c>
      <c r="B1094" s="369" t="s">
        <v>908</v>
      </c>
      <c r="C1094" s="360">
        <v>0</v>
      </c>
    </row>
    <row r="1095" s="345" customFormat="1" customHeight="1" spans="1:3">
      <c r="A1095" s="355">
        <v>2200120</v>
      </c>
      <c r="B1095" s="369" t="s">
        <v>909</v>
      </c>
      <c r="C1095" s="360">
        <v>0</v>
      </c>
    </row>
    <row r="1096" s="345" customFormat="1" customHeight="1" spans="1:3">
      <c r="A1096" s="355">
        <v>2200121</v>
      </c>
      <c r="B1096" s="369" t="s">
        <v>910</v>
      </c>
      <c r="C1096" s="360">
        <v>0</v>
      </c>
    </row>
    <row r="1097" s="345" customFormat="1" customHeight="1" spans="1:3">
      <c r="A1097" s="355">
        <v>2200122</v>
      </c>
      <c r="B1097" s="369" t="s">
        <v>911</v>
      </c>
      <c r="C1097" s="360">
        <v>0</v>
      </c>
    </row>
    <row r="1098" s="345" customFormat="1" customHeight="1" spans="1:3">
      <c r="A1098" s="355">
        <v>2200123</v>
      </c>
      <c r="B1098" s="369" t="s">
        <v>912</v>
      </c>
      <c r="C1098" s="360">
        <v>0</v>
      </c>
    </row>
    <row r="1099" s="345" customFormat="1" customHeight="1" spans="1:3">
      <c r="A1099" s="355">
        <v>2200124</v>
      </c>
      <c r="B1099" s="369" t="s">
        <v>913</v>
      </c>
      <c r="C1099" s="360">
        <v>0</v>
      </c>
    </row>
    <row r="1100" s="345" customFormat="1" customHeight="1" spans="1:3">
      <c r="A1100" s="355">
        <v>2200125</v>
      </c>
      <c r="B1100" s="369" t="s">
        <v>914</v>
      </c>
      <c r="C1100" s="360">
        <v>0</v>
      </c>
    </row>
    <row r="1101" s="345" customFormat="1" customHeight="1" spans="1:3">
      <c r="A1101" s="355">
        <v>2200126</v>
      </c>
      <c r="B1101" s="369" t="s">
        <v>915</v>
      </c>
      <c r="C1101" s="360">
        <v>0</v>
      </c>
    </row>
    <row r="1102" s="345" customFormat="1" customHeight="1" spans="1:3">
      <c r="A1102" s="355">
        <v>2200127</v>
      </c>
      <c r="B1102" s="369" t="s">
        <v>916</v>
      </c>
      <c r="C1102" s="360">
        <v>0</v>
      </c>
    </row>
    <row r="1103" s="345" customFormat="1" customHeight="1" spans="1:3">
      <c r="A1103" s="355">
        <v>2200128</v>
      </c>
      <c r="B1103" s="369" t="s">
        <v>917</v>
      </c>
      <c r="C1103" s="360">
        <v>0</v>
      </c>
    </row>
    <row r="1104" s="345" customFormat="1" customHeight="1" spans="1:3">
      <c r="A1104" s="355">
        <v>2200129</v>
      </c>
      <c r="B1104" s="369" t="s">
        <v>918</v>
      </c>
      <c r="C1104" s="360">
        <v>0</v>
      </c>
    </row>
    <row r="1105" s="345" customFormat="1" customHeight="1" spans="1:3">
      <c r="A1105" s="355">
        <v>2200150</v>
      </c>
      <c r="B1105" s="369" t="s">
        <v>95</v>
      </c>
      <c r="C1105" s="360">
        <v>0</v>
      </c>
    </row>
    <row r="1106" s="345" customFormat="1" customHeight="1" spans="1:3">
      <c r="A1106" s="355">
        <v>2200199</v>
      </c>
      <c r="B1106" s="369" t="s">
        <v>919</v>
      </c>
      <c r="C1106" s="360">
        <v>0</v>
      </c>
    </row>
    <row r="1107" s="345" customFormat="1" customHeight="1" spans="1:3">
      <c r="A1107" s="355">
        <v>22005</v>
      </c>
      <c r="B1107" s="369" t="s">
        <v>920</v>
      </c>
      <c r="C1107" s="359">
        <f>SUM(C1108:C1121)</f>
        <v>0</v>
      </c>
    </row>
    <row r="1108" s="345" customFormat="1" customHeight="1" spans="1:3">
      <c r="A1108" s="355">
        <v>2200501</v>
      </c>
      <c r="B1108" s="369" t="s">
        <v>86</v>
      </c>
      <c r="C1108" s="360">
        <v>0</v>
      </c>
    </row>
    <row r="1109" s="345" customFormat="1" customHeight="1" spans="1:3">
      <c r="A1109" s="355">
        <v>2200502</v>
      </c>
      <c r="B1109" s="369" t="s">
        <v>87</v>
      </c>
      <c r="C1109" s="360">
        <v>0</v>
      </c>
    </row>
    <row r="1110" s="345" customFormat="1" customHeight="1" spans="1:3">
      <c r="A1110" s="355">
        <v>2200503</v>
      </c>
      <c r="B1110" s="369" t="s">
        <v>88</v>
      </c>
      <c r="C1110" s="360">
        <v>0</v>
      </c>
    </row>
    <row r="1111" s="345" customFormat="1" customHeight="1" spans="1:3">
      <c r="A1111" s="355">
        <v>2200504</v>
      </c>
      <c r="B1111" s="369" t="s">
        <v>921</v>
      </c>
      <c r="C1111" s="360">
        <v>0</v>
      </c>
    </row>
    <row r="1112" s="345" customFormat="1" customHeight="1" spans="1:3">
      <c r="A1112" s="355">
        <v>2200506</v>
      </c>
      <c r="B1112" s="369" t="s">
        <v>922</v>
      </c>
      <c r="C1112" s="360">
        <v>0</v>
      </c>
    </row>
    <row r="1113" s="345" customFormat="1" customHeight="1" spans="1:3">
      <c r="A1113" s="355">
        <v>2200507</v>
      </c>
      <c r="B1113" s="369" t="s">
        <v>923</v>
      </c>
      <c r="C1113" s="360">
        <v>0</v>
      </c>
    </row>
    <row r="1114" s="345" customFormat="1" customHeight="1" spans="1:3">
      <c r="A1114" s="355">
        <v>2200508</v>
      </c>
      <c r="B1114" s="369" t="s">
        <v>924</v>
      </c>
      <c r="C1114" s="360">
        <v>0</v>
      </c>
    </row>
    <row r="1115" s="345" customFormat="1" customHeight="1" spans="1:3">
      <c r="A1115" s="355">
        <v>2200509</v>
      </c>
      <c r="B1115" s="369" t="s">
        <v>925</v>
      </c>
      <c r="C1115" s="360">
        <v>0</v>
      </c>
    </row>
    <row r="1116" s="345" customFormat="1" customHeight="1" spans="1:3">
      <c r="A1116" s="355">
        <v>2200510</v>
      </c>
      <c r="B1116" s="369" t="s">
        <v>926</v>
      </c>
      <c r="C1116" s="360">
        <v>0</v>
      </c>
    </row>
    <row r="1117" s="345" customFormat="1" customHeight="1" spans="1:3">
      <c r="A1117" s="355">
        <v>2200511</v>
      </c>
      <c r="B1117" s="369" t="s">
        <v>927</v>
      </c>
      <c r="C1117" s="360">
        <v>0</v>
      </c>
    </row>
    <row r="1118" s="345" customFormat="1" customHeight="1" spans="1:3">
      <c r="A1118" s="355">
        <v>2200512</v>
      </c>
      <c r="B1118" s="369" t="s">
        <v>928</v>
      </c>
      <c r="C1118" s="360">
        <v>0</v>
      </c>
    </row>
    <row r="1119" s="345" customFormat="1" customHeight="1" spans="1:3">
      <c r="A1119" s="355">
        <v>2200513</v>
      </c>
      <c r="B1119" s="369" t="s">
        <v>929</v>
      </c>
      <c r="C1119" s="360">
        <v>0</v>
      </c>
    </row>
    <row r="1120" s="345" customFormat="1" customHeight="1" spans="1:3">
      <c r="A1120" s="355">
        <v>2200514</v>
      </c>
      <c r="B1120" s="369" t="s">
        <v>930</v>
      </c>
      <c r="C1120" s="360">
        <v>0</v>
      </c>
    </row>
    <row r="1121" s="345" customFormat="1" customHeight="1" spans="1:3">
      <c r="A1121" s="355">
        <v>2200599</v>
      </c>
      <c r="B1121" s="369" t="s">
        <v>931</v>
      </c>
      <c r="C1121" s="360">
        <v>0</v>
      </c>
    </row>
    <row r="1122" s="345" customFormat="1" customHeight="1" spans="1:3">
      <c r="A1122" s="355">
        <v>22099</v>
      </c>
      <c r="B1122" s="369" t="s">
        <v>932</v>
      </c>
      <c r="C1122" s="360">
        <v>0</v>
      </c>
    </row>
    <row r="1123" s="345" customFormat="1" customHeight="1" spans="1:3">
      <c r="A1123" s="355">
        <v>221</v>
      </c>
      <c r="B1123" s="369" t="s">
        <v>933</v>
      </c>
      <c r="C1123" s="359">
        <f>C1124+C1135+C1139</f>
        <v>13207</v>
      </c>
    </row>
    <row r="1124" s="345" customFormat="1" customHeight="1" spans="1:3">
      <c r="A1124" s="355">
        <v>22101</v>
      </c>
      <c r="B1124" s="369" t="s">
        <v>934</v>
      </c>
      <c r="C1124" s="359">
        <f>SUM(C1125:C1134)</f>
        <v>7944</v>
      </c>
    </row>
    <row r="1125" s="345" customFormat="1" customHeight="1" spans="1:3">
      <c r="A1125" s="355">
        <v>2210101</v>
      </c>
      <c r="B1125" s="369" t="s">
        <v>935</v>
      </c>
      <c r="C1125" s="360">
        <v>0</v>
      </c>
    </row>
    <row r="1126" s="345" customFormat="1" customHeight="1" spans="1:3">
      <c r="A1126" s="355">
        <v>2210102</v>
      </c>
      <c r="B1126" s="369" t="s">
        <v>936</v>
      </c>
      <c r="C1126" s="360">
        <v>0</v>
      </c>
    </row>
    <row r="1127" s="345" customFormat="1" customHeight="1" spans="1:3">
      <c r="A1127" s="355">
        <v>2210103</v>
      </c>
      <c r="B1127" s="369" t="s">
        <v>937</v>
      </c>
      <c r="C1127" s="360">
        <v>444</v>
      </c>
    </row>
    <row r="1128" s="345" customFormat="1" customHeight="1" spans="1:3">
      <c r="A1128" s="355">
        <v>2210104</v>
      </c>
      <c r="B1128" s="369" t="s">
        <v>938</v>
      </c>
      <c r="C1128" s="360">
        <v>0</v>
      </c>
    </row>
    <row r="1129" s="345" customFormat="1" customHeight="1" spans="1:3">
      <c r="A1129" s="355">
        <v>2210105</v>
      </c>
      <c r="B1129" s="369" t="s">
        <v>939</v>
      </c>
      <c r="C1129" s="360">
        <v>0</v>
      </c>
    </row>
    <row r="1130" s="345" customFormat="1" customHeight="1" spans="1:3">
      <c r="A1130" s="355">
        <v>2210106</v>
      </c>
      <c r="B1130" s="369" t="s">
        <v>940</v>
      </c>
      <c r="C1130" s="360">
        <v>0</v>
      </c>
    </row>
    <row r="1131" s="345" customFormat="1" customHeight="1" spans="1:3">
      <c r="A1131" s="355">
        <v>2210107</v>
      </c>
      <c r="B1131" s="369" t="s">
        <v>941</v>
      </c>
      <c r="C1131" s="360">
        <v>0</v>
      </c>
    </row>
    <row r="1132" s="345" customFormat="1" customHeight="1" spans="1:3">
      <c r="A1132" s="355">
        <v>2210108</v>
      </c>
      <c r="B1132" s="369" t="s">
        <v>942</v>
      </c>
      <c r="C1132" s="360">
        <v>7500</v>
      </c>
    </row>
    <row r="1133" s="345" customFormat="1" customHeight="1" spans="1:3">
      <c r="A1133" s="355">
        <v>2210109</v>
      </c>
      <c r="B1133" s="369" t="s">
        <v>943</v>
      </c>
      <c r="C1133" s="360">
        <v>0</v>
      </c>
    </row>
    <row r="1134" s="345" customFormat="1" customHeight="1" spans="1:3">
      <c r="A1134" s="355">
        <v>2210199</v>
      </c>
      <c r="B1134" s="369" t="s">
        <v>944</v>
      </c>
      <c r="C1134" s="360">
        <v>0</v>
      </c>
    </row>
    <row r="1135" s="345" customFormat="1" customHeight="1" spans="1:3">
      <c r="A1135" s="355">
        <v>22102</v>
      </c>
      <c r="B1135" s="369" t="s">
        <v>945</v>
      </c>
      <c r="C1135" s="359">
        <f>C1136+C1137+C1138</f>
        <v>4113</v>
      </c>
    </row>
    <row r="1136" s="345" customFormat="1" customHeight="1" spans="1:3">
      <c r="A1136" s="355">
        <v>2210201</v>
      </c>
      <c r="B1136" s="369" t="s">
        <v>946</v>
      </c>
      <c r="C1136" s="360">
        <v>4113</v>
      </c>
    </row>
    <row r="1137" s="345" customFormat="1" customHeight="1" spans="1:3">
      <c r="A1137" s="355">
        <v>2210202</v>
      </c>
      <c r="B1137" s="369" t="s">
        <v>947</v>
      </c>
      <c r="C1137" s="360">
        <v>0</v>
      </c>
    </row>
    <row r="1138" s="345" customFormat="1" customHeight="1" spans="1:3">
      <c r="A1138" s="355">
        <v>2210203</v>
      </c>
      <c r="B1138" s="369" t="s">
        <v>948</v>
      </c>
      <c r="C1138" s="360">
        <v>0</v>
      </c>
    </row>
    <row r="1139" s="345" customFormat="1" customHeight="1" spans="1:3">
      <c r="A1139" s="355">
        <v>22103</v>
      </c>
      <c r="B1139" s="369" t="s">
        <v>949</v>
      </c>
      <c r="C1139" s="359">
        <f>C1140+C1141+C1142</f>
        <v>1150</v>
      </c>
    </row>
    <row r="1140" s="345" customFormat="1" customHeight="1" spans="1:3">
      <c r="A1140" s="355">
        <v>2210301</v>
      </c>
      <c r="B1140" s="369" t="s">
        <v>950</v>
      </c>
      <c r="C1140" s="360">
        <v>0</v>
      </c>
    </row>
    <row r="1141" s="345" customFormat="1" customHeight="1" spans="1:3">
      <c r="A1141" s="355">
        <v>2210302</v>
      </c>
      <c r="B1141" s="369" t="s">
        <v>951</v>
      </c>
      <c r="C1141" s="360">
        <v>0</v>
      </c>
    </row>
    <row r="1142" s="345" customFormat="1" customHeight="1" spans="1:3">
      <c r="A1142" s="355">
        <v>2210399</v>
      </c>
      <c r="B1142" s="369" t="s">
        <v>952</v>
      </c>
      <c r="C1142" s="360">
        <v>1150</v>
      </c>
    </row>
    <row r="1143" s="345" customFormat="1" customHeight="1" spans="1:3">
      <c r="A1143" s="355">
        <v>222</v>
      </c>
      <c r="B1143" s="369" t="s">
        <v>953</v>
      </c>
      <c r="C1143" s="359">
        <f>C1144+C1162+C1167+C1174</f>
        <v>0</v>
      </c>
    </row>
    <row r="1144" s="345" customFormat="1" customHeight="1" spans="1:3">
      <c r="A1144" s="355">
        <v>22201</v>
      </c>
      <c r="B1144" s="369" t="s">
        <v>954</v>
      </c>
      <c r="C1144" s="359">
        <f>SUM(C1145:C1161)</f>
        <v>0</v>
      </c>
    </row>
    <row r="1145" s="345" customFormat="1" customHeight="1" spans="1:3">
      <c r="A1145" s="355">
        <v>2220101</v>
      </c>
      <c r="B1145" s="369" t="s">
        <v>86</v>
      </c>
      <c r="C1145" s="360">
        <v>0</v>
      </c>
    </row>
    <row r="1146" s="345" customFormat="1" customHeight="1" spans="1:3">
      <c r="A1146" s="355">
        <v>2220102</v>
      </c>
      <c r="B1146" s="369" t="s">
        <v>87</v>
      </c>
      <c r="C1146" s="360">
        <v>0</v>
      </c>
    </row>
    <row r="1147" s="345" customFormat="1" customHeight="1" spans="1:3">
      <c r="A1147" s="355">
        <v>2220103</v>
      </c>
      <c r="B1147" s="369" t="s">
        <v>88</v>
      </c>
      <c r="C1147" s="360">
        <v>0</v>
      </c>
    </row>
    <row r="1148" s="345" customFormat="1" customHeight="1" spans="1:3">
      <c r="A1148" s="355">
        <v>2220104</v>
      </c>
      <c r="B1148" s="369" t="s">
        <v>955</v>
      </c>
      <c r="C1148" s="360">
        <v>0</v>
      </c>
    </row>
    <row r="1149" s="345" customFormat="1" customHeight="1" spans="1:3">
      <c r="A1149" s="355">
        <v>2220105</v>
      </c>
      <c r="B1149" s="369" t="s">
        <v>956</v>
      </c>
      <c r="C1149" s="360">
        <v>0</v>
      </c>
    </row>
    <row r="1150" s="345" customFormat="1" customHeight="1" spans="1:3">
      <c r="A1150" s="355">
        <v>2220106</v>
      </c>
      <c r="B1150" s="369" t="s">
        <v>957</v>
      </c>
      <c r="C1150" s="360">
        <v>0</v>
      </c>
    </row>
    <row r="1151" s="345" customFormat="1" customHeight="1" spans="1:3">
      <c r="A1151" s="355">
        <v>2220107</v>
      </c>
      <c r="B1151" s="369" t="s">
        <v>958</v>
      </c>
      <c r="C1151" s="360">
        <v>0</v>
      </c>
    </row>
    <row r="1152" s="345" customFormat="1" customHeight="1" spans="1:3">
      <c r="A1152" s="355">
        <v>2220112</v>
      </c>
      <c r="B1152" s="369" t="s">
        <v>959</v>
      </c>
      <c r="C1152" s="360">
        <v>0</v>
      </c>
    </row>
    <row r="1153" s="345" customFormat="1" customHeight="1" spans="1:3">
      <c r="A1153" s="355">
        <v>2220113</v>
      </c>
      <c r="B1153" s="369" t="s">
        <v>960</v>
      </c>
      <c r="C1153" s="360">
        <v>0</v>
      </c>
    </row>
    <row r="1154" s="345" customFormat="1" customHeight="1" spans="1:3">
      <c r="A1154" s="355">
        <v>2220114</v>
      </c>
      <c r="B1154" s="369" t="s">
        <v>961</v>
      </c>
      <c r="C1154" s="360">
        <v>0</v>
      </c>
    </row>
    <row r="1155" s="345" customFormat="1" customHeight="1" spans="1:3">
      <c r="A1155" s="355">
        <v>2220115</v>
      </c>
      <c r="B1155" s="369" t="s">
        <v>962</v>
      </c>
      <c r="C1155" s="360">
        <v>0</v>
      </c>
    </row>
    <row r="1156" s="345" customFormat="1" customHeight="1" spans="1:3">
      <c r="A1156" s="355">
        <v>2220118</v>
      </c>
      <c r="B1156" s="369" t="s">
        <v>963</v>
      </c>
      <c r="C1156" s="360">
        <v>0</v>
      </c>
    </row>
    <row r="1157" s="345" customFormat="1" customHeight="1" spans="1:3">
      <c r="A1157" s="355">
        <v>2220119</v>
      </c>
      <c r="B1157" s="369" t="s">
        <v>964</v>
      </c>
      <c r="C1157" s="360">
        <v>0</v>
      </c>
    </row>
    <row r="1158" s="345" customFormat="1" customHeight="1" spans="1:3">
      <c r="A1158" s="355">
        <v>2220120</v>
      </c>
      <c r="B1158" s="369" t="s">
        <v>965</v>
      </c>
      <c r="C1158" s="360">
        <v>0</v>
      </c>
    </row>
    <row r="1159" s="345" customFormat="1" customHeight="1" spans="1:3">
      <c r="A1159" s="355">
        <v>2220121</v>
      </c>
      <c r="B1159" s="369" t="s">
        <v>966</v>
      </c>
      <c r="C1159" s="360">
        <v>0</v>
      </c>
    </row>
    <row r="1160" s="345" customFormat="1" customHeight="1" spans="1:3">
      <c r="A1160" s="355">
        <v>2220150</v>
      </c>
      <c r="B1160" s="369" t="s">
        <v>95</v>
      </c>
      <c r="C1160" s="360">
        <v>0</v>
      </c>
    </row>
    <row r="1161" s="345" customFormat="1" customHeight="1" spans="1:3">
      <c r="A1161" s="355">
        <v>2220199</v>
      </c>
      <c r="B1161" s="369" t="s">
        <v>967</v>
      </c>
      <c r="C1161" s="360">
        <v>0</v>
      </c>
    </row>
    <row r="1162" s="345" customFormat="1" customHeight="1" spans="1:3">
      <c r="A1162" s="355">
        <v>22203</v>
      </c>
      <c r="B1162" s="369" t="s">
        <v>968</v>
      </c>
      <c r="C1162" s="359">
        <f>SUM(C1163:C1167)</f>
        <v>0</v>
      </c>
    </row>
    <row r="1163" s="345" customFormat="1" customHeight="1" spans="1:3">
      <c r="A1163" s="355">
        <v>2220301</v>
      </c>
      <c r="B1163" s="369" t="s">
        <v>969</v>
      </c>
      <c r="C1163" s="360">
        <v>0</v>
      </c>
    </row>
    <row r="1164" s="345" customFormat="1" customHeight="1" spans="1:3">
      <c r="A1164" s="355">
        <v>2220303</v>
      </c>
      <c r="B1164" s="369" t="s">
        <v>970</v>
      </c>
      <c r="C1164" s="360">
        <v>0</v>
      </c>
    </row>
    <row r="1165" s="345" customFormat="1" customHeight="1" spans="1:3">
      <c r="A1165" s="355">
        <v>2220304</v>
      </c>
      <c r="B1165" s="369" t="s">
        <v>971</v>
      </c>
      <c r="C1165" s="360">
        <v>0</v>
      </c>
    </row>
    <row r="1166" s="345" customFormat="1" customHeight="1" spans="1:3">
      <c r="A1166" s="355">
        <v>2220305</v>
      </c>
      <c r="B1166" s="369" t="s">
        <v>972</v>
      </c>
      <c r="C1166" s="360">
        <v>0</v>
      </c>
    </row>
    <row r="1167" s="345" customFormat="1" customHeight="1" spans="1:3">
      <c r="A1167" s="355">
        <v>2220399</v>
      </c>
      <c r="B1167" s="369" t="s">
        <v>973</v>
      </c>
      <c r="C1167" s="360">
        <v>0</v>
      </c>
    </row>
    <row r="1168" s="345" customFormat="1" customHeight="1" spans="1:3">
      <c r="A1168" s="355">
        <v>22204</v>
      </c>
      <c r="B1168" s="369" t="s">
        <v>974</v>
      </c>
      <c r="C1168" s="359">
        <f>SUM(C1169:C1172)</f>
        <v>0</v>
      </c>
    </row>
    <row r="1169" s="345" customFormat="1" customHeight="1" spans="1:3">
      <c r="A1169" s="355">
        <v>2220401</v>
      </c>
      <c r="B1169" s="369" t="s">
        <v>975</v>
      </c>
      <c r="C1169" s="360">
        <v>0</v>
      </c>
    </row>
    <row r="1170" s="345" customFormat="1" customHeight="1" spans="1:3">
      <c r="A1170" s="355">
        <v>2220402</v>
      </c>
      <c r="B1170" s="369" t="s">
        <v>976</v>
      </c>
      <c r="C1170" s="360">
        <v>0</v>
      </c>
    </row>
    <row r="1171" s="345" customFormat="1" customHeight="1" spans="1:3">
      <c r="A1171" s="355">
        <v>2220403</v>
      </c>
      <c r="B1171" s="369" t="s">
        <v>977</v>
      </c>
      <c r="C1171" s="360">
        <v>0</v>
      </c>
    </row>
    <row r="1172" s="345" customFormat="1" customHeight="1" spans="1:3">
      <c r="A1172" s="355">
        <v>2220404</v>
      </c>
      <c r="B1172" s="369" t="s">
        <v>978</v>
      </c>
      <c r="C1172" s="360">
        <v>0</v>
      </c>
    </row>
    <row r="1173" s="345" customFormat="1" customHeight="1" spans="1:3">
      <c r="A1173" s="355">
        <v>2220499</v>
      </c>
      <c r="B1173" s="369" t="s">
        <v>979</v>
      </c>
      <c r="C1173" s="360">
        <v>0</v>
      </c>
    </row>
    <row r="1174" s="345" customFormat="1" customHeight="1" spans="1:3">
      <c r="A1174" s="355">
        <v>22205</v>
      </c>
      <c r="B1174" s="369" t="s">
        <v>980</v>
      </c>
      <c r="C1174" s="359">
        <f>SUM(C1175:C1186)</f>
        <v>0</v>
      </c>
    </row>
    <row r="1175" s="345" customFormat="1" customHeight="1" spans="1:3">
      <c r="A1175" s="355">
        <v>2220501</v>
      </c>
      <c r="B1175" s="369" t="s">
        <v>981</v>
      </c>
      <c r="C1175" s="360">
        <v>0</v>
      </c>
    </row>
    <row r="1176" s="345" customFormat="1" customHeight="1" spans="1:3">
      <c r="A1176" s="355">
        <v>2220502</v>
      </c>
      <c r="B1176" s="369" t="s">
        <v>982</v>
      </c>
      <c r="C1176" s="360">
        <v>0</v>
      </c>
    </row>
    <row r="1177" s="345" customFormat="1" customHeight="1" spans="1:3">
      <c r="A1177" s="355">
        <v>2220503</v>
      </c>
      <c r="B1177" s="369" t="s">
        <v>983</v>
      </c>
      <c r="C1177" s="360">
        <v>0</v>
      </c>
    </row>
    <row r="1178" s="345" customFormat="1" customHeight="1" spans="1:3">
      <c r="A1178" s="355">
        <v>2220504</v>
      </c>
      <c r="B1178" s="369" t="s">
        <v>984</v>
      </c>
      <c r="C1178" s="360">
        <v>0</v>
      </c>
    </row>
    <row r="1179" s="345" customFormat="1" customHeight="1" spans="1:3">
      <c r="A1179" s="355">
        <v>2220505</v>
      </c>
      <c r="B1179" s="369" t="s">
        <v>985</v>
      </c>
      <c r="C1179" s="360">
        <v>0</v>
      </c>
    </row>
    <row r="1180" s="345" customFormat="1" customHeight="1" spans="1:3">
      <c r="A1180" s="355">
        <v>2220506</v>
      </c>
      <c r="B1180" s="369" t="s">
        <v>986</v>
      </c>
      <c r="C1180" s="360">
        <v>0</v>
      </c>
    </row>
    <row r="1181" s="345" customFormat="1" customHeight="1" spans="1:3">
      <c r="A1181" s="355">
        <v>2220507</v>
      </c>
      <c r="B1181" s="369" t="s">
        <v>987</v>
      </c>
      <c r="C1181" s="360">
        <v>0</v>
      </c>
    </row>
    <row r="1182" s="345" customFormat="1" customHeight="1" spans="1:3">
      <c r="A1182" s="355">
        <v>2220508</v>
      </c>
      <c r="B1182" s="369" t="s">
        <v>988</v>
      </c>
      <c r="C1182" s="360">
        <v>0</v>
      </c>
    </row>
    <row r="1183" s="345" customFormat="1" customHeight="1" spans="1:3">
      <c r="A1183" s="355">
        <v>2220509</v>
      </c>
      <c r="B1183" s="369" t="s">
        <v>989</v>
      </c>
      <c r="C1183" s="360">
        <v>0</v>
      </c>
    </row>
    <row r="1184" s="345" customFormat="1" customHeight="1" spans="1:3">
      <c r="A1184" s="355">
        <v>2220510</v>
      </c>
      <c r="B1184" s="369" t="s">
        <v>990</v>
      </c>
      <c r="C1184" s="360">
        <v>0</v>
      </c>
    </row>
    <row r="1185" s="345" customFormat="1" customHeight="1" spans="1:3">
      <c r="A1185" s="355">
        <v>2220511</v>
      </c>
      <c r="B1185" s="369" t="s">
        <v>991</v>
      </c>
      <c r="C1185" s="360">
        <v>0</v>
      </c>
    </row>
    <row r="1186" s="345" customFormat="1" customHeight="1" spans="1:3">
      <c r="A1186" s="355">
        <v>2220599</v>
      </c>
      <c r="B1186" s="369" t="s">
        <v>992</v>
      </c>
      <c r="C1186" s="360">
        <v>0</v>
      </c>
    </row>
    <row r="1187" s="345" customFormat="1" customHeight="1" spans="1:3">
      <c r="A1187" s="355">
        <v>224</v>
      </c>
      <c r="B1187" s="369" t="s">
        <v>993</v>
      </c>
      <c r="C1187" s="359">
        <f>C1188+C1199+C1205+C1213+C1226+C1230+C1234</f>
        <v>3665</v>
      </c>
    </row>
    <row r="1188" s="345" customFormat="1" customHeight="1" spans="1:3">
      <c r="A1188" s="355">
        <v>22401</v>
      </c>
      <c r="B1188" s="369" t="s">
        <v>994</v>
      </c>
      <c r="C1188" s="359">
        <f>SUM(C1189:C1198)</f>
        <v>1079</v>
      </c>
    </row>
    <row r="1189" s="345" customFormat="1" customHeight="1" spans="1:3">
      <c r="A1189" s="355">
        <v>2240101</v>
      </c>
      <c r="B1189" s="369" t="s">
        <v>86</v>
      </c>
      <c r="C1189" s="360">
        <v>457</v>
      </c>
    </row>
    <row r="1190" s="345" customFormat="1" customHeight="1" spans="1:3">
      <c r="A1190" s="355">
        <v>2240102</v>
      </c>
      <c r="B1190" s="369" t="s">
        <v>87</v>
      </c>
      <c r="C1190" s="360">
        <v>0</v>
      </c>
    </row>
    <row r="1191" s="345" customFormat="1" customHeight="1" spans="1:3">
      <c r="A1191" s="355">
        <v>2240103</v>
      </c>
      <c r="B1191" s="369" t="s">
        <v>88</v>
      </c>
      <c r="C1191" s="360">
        <v>0</v>
      </c>
    </row>
    <row r="1192" s="345" customFormat="1" customHeight="1" spans="1:3">
      <c r="A1192" s="355">
        <v>2240104</v>
      </c>
      <c r="B1192" s="369" t="s">
        <v>995</v>
      </c>
      <c r="C1192" s="360">
        <v>0</v>
      </c>
    </row>
    <row r="1193" s="345" customFormat="1" customHeight="1" spans="1:3">
      <c r="A1193" s="355">
        <v>2240105</v>
      </c>
      <c r="B1193" s="369" t="s">
        <v>996</v>
      </c>
      <c r="C1193" s="360">
        <v>0</v>
      </c>
    </row>
    <row r="1194" s="345" customFormat="1" customHeight="1" spans="1:3">
      <c r="A1194" s="355">
        <v>2240106</v>
      </c>
      <c r="B1194" s="369" t="s">
        <v>997</v>
      </c>
      <c r="C1194" s="360">
        <v>100</v>
      </c>
    </row>
    <row r="1195" s="345" customFormat="1" customHeight="1" spans="1:3">
      <c r="A1195" s="355">
        <v>2240108</v>
      </c>
      <c r="B1195" s="369" t="s">
        <v>998</v>
      </c>
      <c r="C1195" s="360">
        <v>22</v>
      </c>
    </row>
    <row r="1196" s="345" customFormat="1" customHeight="1" spans="1:3">
      <c r="A1196" s="355">
        <v>2240109</v>
      </c>
      <c r="B1196" s="369" t="s">
        <v>999</v>
      </c>
      <c r="C1196" s="360">
        <v>0</v>
      </c>
    </row>
    <row r="1197" s="345" customFormat="1" customHeight="1" spans="1:3">
      <c r="A1197" s="355">
        <v>2240150</v>
      </c>
      <c r="B1197" s="369" t="s">
        <v>95</v>
      </c>
      <c r="C1197" s="360">
        <v>0</v>
      </c>
    </row>
    <row r="1198" s="345" customFormat="1" customHeight="1" spans="1:3">
      <c r="A1198" s="355">
        <v>2240199</v>
      </c>
      <c r="B1198" s="369" t="s">
        <v>1000</v>
      </c>
      <c r="C1198" s="360">
        <v>500</v>
      </c>
    </row>
    <row r="1199" s="345" customFormat="1" customHeight="1" spans="1:3">
      <c r="A1199" s="355">
        <v>22402</v>
      </c>
      <c r="B1199" s="369" t="s">
        <v>1001</v>
      </c>
      <c r="C1199" s="359">
        <f>SUM(C1200:C1204)</f>
        <v>1358</v>
      </c>
    </row>
    <row r="1200" s="345" customFormat="1" customHeight="1" spans="1:3">
      <c r="A1200" s="355">
        <v>2240201</v>
      </c>
      <c r="B1200" s="369" t="s">
        <v>86</v>
      </c>
      <c r="C1200" s="360">
        <v>697</v>
      </c>
    </row>
    <row r="1201" s="345" customFormat="1" customHeight="1" spans="1:3">
      <c r="A1201" s="355">
        <v>2240202</v>
      </c>
      <c r="B1201" s="369" t="s">
        <v>87</v>
      </c>
      <c r="C1201" s="360">
        <v>661</v>
      </c>
    </row>
    <row r="1202" s="345" customFormat="1" customHeight="1" spans="1:3">
      <c r="A1202" s="355">
        <v>2240203</v>
      </c>
      <c r="B1202" s="369" t="s">
        <v>88</v>
      </c>
      <c r="C1202" s="360">
        <v>0</v>
      </c>
    </row>
    <row r="1203" s="345" customFormat="1" customHeight="1" spans="1:3">
      <c r="A1203" s="355">
        <v>2240204</v>
      </c>
      <c r="B1203" s="369" t="s">
        <v>1002</v>
      </c>
      <c r="C1203" s="360">
        <v>0</v>
      </c>
    </row>
    <row r="1204" s="345" customFormat="1" customHeight="1" spans="1:3">
      <c r="A1204" s="355">
        <v>2240299</v>
      </c>
      <c r="B1204" s="369" t="s">
        <v>1003</v>
      </c>
      <c r="C1204" s="360">
        <v>0</v>
      </c>
    </row>
    <row r="1205" s="345" customFormat="1" customHeight="1" spans="1:3">
      <c r="A1205" s="355">
        <v>22404</v>
      </c>
      <c r="B1205" s="369" t="s">
        <v>1004</v>
      </c>
      <c r="C1205" s="359">
        <f>SUM(C1206:C1212)</f>
        <v>0</v>
      </c>
    </row>
    <row r="1206" s="345" customFormat="1" customHeight="1" spans="1:3">
      <c r="A1206" s="355">
        <v>2240401</v>
      </c>
      <c r="B1206" s="369" t="s">
        <v>86</v>
      </c>
      <c r="C1206" s="360">
        <v>0</v>
      </c>
    </row>
    <row r="1207" s="345" customFormat="1" customHeight="1" spans="1:3">
      <c r="A1207" s="355">
        <v>2240402</v>
      </c>
      <c r="B1207" s="369" t="s">
        <v>87</v>
      </c>
      <c r="C1207" s="360">
        <v>0</v>
      </c>
    </row>
    <row r="1208" s="345" customFormat="1" customHeight="1" spans="1:3">
      <c r="A1208" s="355">
        <v>2240403</v>
      </c>
      <c r="B1208" s="369" t="s">
        <v>88</v>
      </c>
      <c r="C1208" s="360">
        <v>0</v>
      </c>
    </row>
    <row r="1209" s="345" customFormat="1" customHeight="1" spans="1:3">
      <c r="A1209" s="355">
        <v>2240404</v>
      </c>
      <c r="B1209" s="369" t="s">
        <v>1005</v>
      </c>
      <c r="C1209" s="360">
        <v>0</v>
      </c>
    </row>
    <row r="1210" s="345" customFormat="1" customHeight="1" spans="1:3">
      <c r="A1210" s="355">
        <v>2240405</v>
      </c>
      <c r="B1210" s="369" t="s">
        <v>1006</v>
      </c>
      <c r="C1210" s="360">
        <v>0</v>
      </c>
    </row>
    <row r="1211" s="345" customFormat="1" customHeight="1" spans="1:3">
      <c r="A1211" s="355">
        <v>2240450</v>
      </c>
      <c r="B1211" s="369" t="s">
        <v>95</v>
      </c>
      <c r="C1211" s="360">
        <v>0</v>
      </c>
    </row>
    <row r="1212" s="345" customFormat="1" customHeight="1" spans="1:3">
      <c r="A1212" s="355">
        <v>2240499</v>
      </c>
      <c r="B1212" s="369" t="s">
        <v>1007</v>
      </c>
      <c r="C1212" s="360">
        <v>0</v>
      </c>
    </row>
    <row r="1213" s="345" customFormat="1" customHeight="1" spans="1:3">
      <c r="A1213" s="355">
        <v>22405</v>
      </c>
      <c r="B1213" s="369" t="s">
        <v>1008</v>
      </c>
      <c r="C1213" s="359">
        <f>SUM(C1214:C1225)</f>
        <v>0</v>
      </c>
    </row>
    <row r="1214" s="345" customFormat="1" customHeight="1" spans="1:3">
      <c r="A1214" s="355">
        <v>2240501</v>
      </c>
      <c r="B1214" s="369" t="s">
        <v>86</v>
      </c>
      <c r="C1214" s="360">
        <v>0</v>
      </c>
    </row>
    <row r="1215" s="345" customFormat="1" customHeight="1" spans="1:3">
      <c r="A1215" s="355">
        <v>2240502</v>
      </c>
      <c r="B1215" s="369" t="s">
        <v>87</v>
      </c>
      <c r="C1215" s="360">
        <v>0</v>
      </c>
    </row>
    <row r="1216" s="345" customFormat="1" customHeight="1" spans="1:3">
      <c r="A1216" s="355">
        <v>2240503</v>
      </c>
      <c r="B1216" s="369" t="s">
        <v>88</v>
      </c>
      <c r="C1216" s="360">
        <v>0</v>
      </c>
    </row>
    <row r="1217" s="345" customFormat="1" customHeight="1" spans="1:3">
      <c r="A1217" s="355">
        <v>2240504</v>
      </c>
      <c r="B1217" s="369" t="s">
        <v>1009</v>
      </c>
      <c r="C1217" s="360">
        <v>0</v>
      </c>
    </row>
    <row r="1218" s="345" customFormat="1" customHeight="1" spans="1:3">
      <c r="A1218" s="355">
        <v>2240505</v>
      </c>
      <c r="B1218" s="369" t="s">
        <v>1010</v>
      </c>
      <c r="C1218" s="360">
        <v>0</v>
      </c>
    </row>
    <row r="1219" s="345" customFormat="1" customHeight="1" spans="1:3">
      <c r="A1219" s="355">
        <v>2240506</v>
      </c>
      <c r="B1219" s="369" t="s">
        <v>1011</v>
      </c>
      <c r="C1219" s="360">
        <v>0</v>
      </c>
    </row>
    <row r="1220" s="345" customFormat="1" customHeight="1" spans="1:3">
      <c r="A1220" s="355">
        <v>2240507</v>
      </c>
      <c r="B1220" s="369" t="s">
        <v>1012</v>
      </c>
      <c r="C1220" s="360">
        <v>0</v>
      </c>
    </row>
    <row r="1221" s="345" customFormat="1" customHeight="1" spans="1:3">
      <c r="A1221" s="355">
        <v>2240508</v>
      </c>
      <c r="B1221" s="369" t="s">
        <v>1013</v>
      </c>
      <c r="C1221" s="360">
        <v>0</v>
      </c>
    </row>
    <row r="1222" s="345" customFormat="1" customHeight="1" spans="1:3">
      <c r="A1222" s="355">
        <v>2240509</v>
      </c>
      <c r="B1222" s="369" t="s">
        <v>1014</v>
      </c>
      <c r="C1222" s="360">
        <v>0</v>
      </c>
    </row>
    <row r="1223" s="345" customFormat="1" customHeight="1" spans="1:3">
      <c r="A1223" s="355">
        <v>2240510</v>
      </c>
      <c r="B1223" s="369" t="s">
        <v>1015</v>
      </c>
      <c r="C1223" s="360">
        <v>0</v>
      </c>
    </row>
    <row r="1224" s="345" customFormat="1" customHeight="1" spans="1:3">
      <c r="A1224" s="355">
        <v>2240550</v>
      </c>
      <c r="B1224" s="369" t="s">
        <v>1016</v>
      </c>
      <c r="C1224" s="360">
        <v>0</v>
      </c>
    </row>
    <row r="1225" s="345" customFormat="1" customHeight="1" spans="1:3">
      <c r="A1225" s="355">
        <v>2240599</v>
      </c>
      <c r="B1225" s="369" t="s">
        <v>1017</v>
      </c>
      <c r="C1225" s="360">
        <v>0</v>
      </c>
    </row>
    <row r="1226" s="345" customFormat="1" customHeight="1" spans="1:3">
      <c r="A1226" s="355">
        <v>22406</v>
      </c>
      <c r="B1226" s="369" t="s">
        <v>1018</v>
      </c>
      <c r="C1226" s="359">
        <f>C1227+C1228+C1229</f>
        <v>1228</v>
      </c>
    </row>
    <row r="1227" s="345" customFormat="1" customHeight="1" spans="1:3">
      <c r="A1227" s="355">
        <v>2240601</v>
      </c>
      <c r="B1227" s="369" t="s">
        <v>1019</v>
      </c>
      <c r="C1227" s="360">
        <v>0</v>
      </c>
    </row>
    <row r="1228" s="345" customFormat="1" customHeight="1" spans="1:3">
      <c r="A1228" s="355">
        <v>2240602</v>
      </c>
      <c r="B1228" s="369" t="s">
        <v>1020</v>
      </c>
      <c r="C1228" s="360">
        <v>1228</v>
      </c>
    </row>
    <row r="1229" s="345" customFormat="1" customHeight="1" spans="1:3">
      <c r="A1229" s="355">
        <v>2240699</v>
      </c>
      <c r="B1229" s="369" t="s">
        <v>1021</v>
      </c>
      <c r="C1229" s="360">
        <v>0</v>
      </c>
    </row>
    <row r="1230" s="345" customFormat="1" customHeight="1" spans="1:3">
      <c r="A1230" s="355">
        <v>22407</v>
      </c>
      <c r="B1230" s="369" t="s">
        <v>1022</v>
      </c>
      <c r="C1230" s="359">
        <f>C1231+C1232+C1233</f>
        <v>0</v>
      </c>
    </row>
    <row r="1231" s="345" customFormat="1" customHeight="1" spans="1:3">
      <c r="A1231" s="355">
        <v>2240703</v>
      </c>
      <c r="B1231" s="369" t="s">
        <v>1023</v>
      </c>
      <c r="C1231" s="360">
        <v>0</v>
      </c>
    </row>
    <row r="1232" s="345" customFormat="1" customHeight="1" spans="1:3">
      <c r="A1232" s="355">
        <v>2240704</v>
      </c>
      <c r="B1232" s="369" t="s">
        <v>1024</v>
      </c>
      <c r="C1232" s="360">
        <v>0</v>
      </c>
    </row>
    <row r="1233" s="345" customFormat="1" customHeight="1" spans="1:3">
      <c r="A1233" s="355">
        <v>2240799</v>
      </c>
      <c r="B1233" s="369" t="s">
        <v>1025</v>
      </c>
      <c r="C1233" s="360">
        <v>0</v>
      </c>
    </row>
    <row r="1234" s="345" customFormat="1" customHeight="1" spans="1:3">
      <c r="A1234" s="355">
        <v>22499</v>
      </c>
      <c r="B1234" s="369" t="s">
        <v>1026</v>
      </c>
      <c r="C1234" s="360">
        <v>0</v>
      </c>
    </row>
    <row r="1235" s="345" customFormat="1" customHeight="1" spans="1:3">
      <c r="A1235" s="355">
        <v>227</v>
      </c>
      <c r="B1235" s="369" t="s">
        <v>1027</v>
      </c>
      <c r="C1235" s="360">
        <v>5000</v>
      </c>
    </row>
    <row r="1236" s="345" customFormat="1" customHeight="1" spans="1:3">
      <c r="A1236" s="355">
        <v>229</v>
      </c>
      <c r="B1236" s="356" t="s">
        <v>1028</v>
      </c>
      <c r="C1236" s="359">
        <f>C1237+C1238</f>
        <v>26160</v>
      </c>
    </row>
    <row r="1237" s="345" customFormat="1" customHeight="1" spans="1:3">
      <c r="A1237" s="355">
        <v>22902</v>
      </c>
      <c r="B1237" s="356" t="s">
        <v>1029</v>
      </c>
      <c r="C1237" s="360">
        <v>0</v>
      </c>
    </row>
    <row r="1238" s="345" customFormat="1" customHeight="1" spans="1:3">
      <c r="A1238" s="355">
        <v>22999</v>
      </c>
      <c r="B1238" s="356" t="s">
        <v>72</v>
      </c>
      <c r="C1238" s="360">
        <v>26160</v>
      </c>
    </row>
    <row r="1239" s="345" customFormat="1" customHeight="1" spans="1:3">
      <c r="A1239" s="355">
        <v>232</v>
      </c>
      <c r="B1239" s="369" t="s">
        <v>1030</v>
      </c>
      <c r="C1239" s="359">
        <f>C1240</f>
        <v>5407</v>
      </c>
    </row>
    <row r="1240" s="345" customFormat="1" customHeight="1" spans="1:3">
      <c r="A1240" s="355">
        <v>23203</v>
      </c>
      <c r="B1240" s="369" t="s">
        <v>1031</v>
      </c>
      <c r="C1240" s="359">
        <f>SUM(C1241:C1244)</f>
        <v>5407</v>
      </c>
    </row>
    <row r="1241" s="345" customFormat="1" customHeight="1" spans="1:3">
      <c r="A1241" s="355">
        <v>2320301</v>
      </c>
      <c r="B1241" s="369" t="s">
        <v>1032</v>
      </c>
      <c r="C1241" s="360">
        <v>5407</v>
      </c>
    </row>
    <row r="1242" s="345" customFormat="1" customHeight="1" spans="1:3">
      <c r="A1242" s="355">
        <v>2320302</v>
      </c>
      <c r="B1242" s="369" t="s">
        <v>1033</v>
      </c>
      <c r="C1242" s="360">
        <v>0</v>
      </c>
    </row>
    <row r="1243" s="345" customFormat="1" customHeight="1" spans="1:3">
      <c r="A1243" s="355">
        <v>2320303</v>
      </c>
      <c r="B1243" s="369" t="s">
        <v>1034</v>
      </c>
      <c r="C1243" s="360">
        <v>0</v>
      </c>
    </row>
    <row r="1244" s="345" customFormat="1" customHeight="1" spans="1:3">
      <c r="A1244" s="355">
        <v>2320399</v>
      </c>
      <c r="B1244" s="369" t="s">
        <v>1035</v>
      </c>
      <c r="C1244" s="360">
        <v>0</v>
      </c>
    </row>
    <row r="1245" s="345" customFormat="1" customHeight="1" spans="1:3">
      <c r="A1245" s="355">
        <v>233</v>
      </c>
      <c r="B1245" s="356" t="s">
        <v>1036</v>
      </c>
      <c r="C1245" s="359">
        <f>C1246</f>
        <v>23</v>
      </c>
    </row>
    <row r="1246" s="345" customFormat="1" customHeight="1" spans="1:3">
      <c r="A1246" s="355">
        <v>23303</v>
      </c>
      <c r="B1246" s="356" t="s">
        <v>1037</v>
      </c>
      <c r="C1246" s="360">
        <v>23</v>
      </c>
    </row>
    <row r="1247" s="345" customFormat="1" customHeight="1" spans="1:3">
      <c r="A1247" s="371"/>
      <c r="B1247" s="372"/>
      <c r="C1247" s="373">
        <v>0</v>
      </c>
    </row>
    <row r="1248" s="345" customFormat="1" customHeight="1" spans="1:3">
      <c r="A1248" s="371"/>
      <c r="B1248" s="372"/>
      <c r="C1248" s="373">
        <v>0</v>
      </c>
    </row>
    <row r="1249" s="345" customFormat="1" customHeight="1" spans="1:3">
      <c r="A1249" s="371"/>
      <c r="B1249" s="374" t="s">
        <v>79</v>
      </c>
      <c r="C1249" s="357">
        <f>C5+C234+C238+C248+C338+C389+C445+C502+C628+C699+C771+C790+C897+C955+C1019+C1039+C1069+C1079+C1123+C1143+C1187+C1236+C1235+C1239+C1245</f>
        <v>507969</v>
      </c>
    </row>
    <row r="1250" s="345" customFormat="1" customHeight="1" spans="3:3">
      <c r="C1250" s="375"/>
    </row>
  </sheetData>
  <autoFilter ref="A4:D1249">
    <extLst/>
  </autoFilter>
  <mergeCells count="1">
    <mergeCell ref="A2:C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workbookViewId="0">
      <selection activeCell="C7" sqref="C7"/>
    </sheetView>
  </sheetViews>
  <sheetFormatPr defaultColWidth="9" defaultRowHeight="24" customHeight="1" outlineLevelCol="2"/>
  <cols>
    <col min="1" max="1" width="11.625" style="116" customWidth="1"/>
    <col min="2" max="2" width="40.75" style="116" customWidth="1"/>
    <col min="3" max="3" width="17.25" style="117" customWidth="1"/>
    <col min="4" max="16384" width="9" style="116"/>
  </cols>
  <sheetData>
    <row r="1" customHeight="1" spans="1:1">
      <c r="A1" s="113" t="s">
        <v>1038</v>
      </c>
    </row>
    <row r="2" customHeight="1" spans="1:3">
      <c r="A2" s="118" t="s">
        <v>1039</v>
      </c>
      <c r="B2" s="119"/>
      <c r="C2" s="119"/>
    </row>
    <row r="3" s="113" customFormat="1" customHeight="1" spans="3:3">
      <c r="C3" s="333" t="s">
        <v>2</v>
      </c>
    </row>
    <row r="4" s="114" customFormat="1" customHeight="1" spans="1:3">
      <c r="A4" s="121" t="s">
        <v>1040</v>
      </c>
      <c r="B4" s="121" t="s">
        <v>1041</v>
      </c>
      <c r="C4" s="122" t="s">
        <v>1042</v>
      </c>
    </row>
    <row r="5" s="331" customFormat="1" customHeight="1" spans="1:3">
      <c r="A5" s="334">
        <v>301</v>
      </c>
      <c r="B5" s="334" t="s">
        <v>1043</v>
      </c>
      <c r="C5" s="335">
        <f>SUM(C6:C15)</f>
        <v>259701.91</v>
      </c>
    </row>
    <row r="6" s="332" customFormat="1" customHeight="1" spans="1:3">
      <c r="A6" s="336">
        <v>30101</v>
      </c>
      <c r="B6" s="337" t="s">
        <v>1044</v>
      </c>
      <c r="C6" s="338">
        <v>169479.8</v>
      </c>
    </row>
    <row r="7" s="113" customFormat="1" customHeight="1" spans="1:3">
      <c r="A7" s="339">
        <v>30102</v>
      </c>
      <c r="B7" s="337" t="s">
        <v>1045</v>
      </c>
      <c r="C7" s="338">
        <v>16031.4</v>
      </c>
    </row>
    <row r="8" s="114" customFormat="1" customHeight="1" spans="1:3">
      <c r="A8" s="339">
        <v>30103</v>
      </c>
      <c r="B8" s="337" t="s">
        <v>1046</v>
      </c>
      <c r="C8" s="338">
        <v>453.44</v>
      </c>
    </row>
    <row r="9" s="113" customFormat="1" customHeight="1" spans="1:3">
      <c r="A9" s="339">
        <v>30107</v>
      </c>
      <c r="B9" s="337" t="s">
        <v>1047</v>
      </c>
      <c r="C9" s="338">
        <v>33154.59</v>
      </c>
    </row>
    <row r="10" s="113" customFormat="1" customHeight="1" spans="1:3">
      <c r="A10" s="339">
        <v>30108</v>
      </c>
      <c r="B10" s="337" t="s">
        <v>1048</v>
      </c>
      <c r="C10" s="338">
        <v>13550.01</v>
      </c>
    </row>
    <row r="11" s="114" customFormat="1" customHeight="1" spans="1:3">
      <c r="A11" s="339">
        <v>30110</v>
      </c>
      <c r="B11" s="337" t="s">
        <v>1049</v>
      </c>
      <c r="C11" s="338">
        <v>6528.17</v>
      </c>
    </row>
    <row r="12" s="113" customFormat="1" customHeight="1" spans="1:3">
      <c r="A12" s="339">
        <v>30111</v>
      </c>
      <c r="B12" s="337" t="s">
        <v>1050</v>
      </c>
      <c r="C12" s="338">
        <v>9299.54</v>
      </c>
    </row>
    <row r="13" s="113" customFormat="1" customHeight="1" spans="1:3">
      <c r="A13" s="339">
        <v>30112</v>
      </c>
      <c r="B13" s="337" t="s">
        <v>1051</v>
      </c>
      <c r="C13" s="338">
        <v>1018.96</v>
      </c>
    </row>
    <row r="14" s="113" customFormat="1" customHeight="1" spans="1:3">
      <c r="A14" s="339">
        <v>30113</v>
      </c>
      <c r="B14" s="337" t="s">
        <v>1052</v>
      </c>
      <c r="C14" s="338">
        <v>9634.24</v>
      </c>
    </row>
    <row r="15" s="113" customFormat="1" customHeight="1" spans="1:3">
      <c r="A15" s="339">
        <v>30199</v>
      </c>
      <c r="B15" s="337" t="s">
        <v>1053</v>
      </c>
      <c r="C15" s="338">
        <v>551.76</v>
      </c>
    </row>
    <row r="16" s="113" customFormat="1" customHeight="1" spans="1:3">
      <c r="A16" s="340">
        <v>302</v>
      </c>
      <c r="B16" s="341" t="s">
        <v>1054</v>
      </c>
      <c r="C16" s="335">
        <f>SUM(C17:C28)</f>
        <v>17540.09</v>
      </c>
    </row>
    <row r="17" s="113" customFormat="1" customHeight="1" spans="1:3">
      <c r="A17" s="339">
        <v>30201</v>
      </c>
      <c r="B17" s="337" t="s">
        <v>1055</v>
      </c>
      <c r="C17" s="338">
        <v>2825.78</v>
      </c>
    </row>
    <row r="18" s="113" customFormat="1" customHeight="1" spans="1:3">
      <c r="A18" s="339">
        <v>30205</v>
      </c>
      <c r="B18" s="337" t="s">
        <v>1056</v>
      </c>
      <c r="C18" s="338">
        <v>526.73</v>
      </c>
    </row>
    <row r="19" s="113" customFormat="1" customHeight="1" spans="1:3">
      <c r="A19" s="339">
        <v>30206</v>
      </c>
      <c r="B19" s="337" t="s">
        <v>1057</v>
      </c>
      <c r="C19" s="338">
        <v>2010.54</v>
      </c>
    </row>
    <row r="20" s="113" customFormat="1" customHeight="1" spans="1:3">
      <c r="A20" s="339">
        <v>30207</v>
      </c>
      <c r="B20" s="337" t="s">
        <v>1058</v>
      </c>
      <c r="C20" s="338">
        <v>791.14</v>
      </c>
    </row>
    <row r="21" s="113" customFormat="1" customHeight="1" spans="1:3">
      <c r="A21" s="339">
        <v>30208</v>
      </c>
      <c r="B21" s="337" t="s">
        <v>1059</v>
      </c>
      <c r="C21" s="338">
        <v>3357.3</v>
      </c>
    </row>
    <row r="22" s="113" customFormat="1" customHeight="1" spans="1:3">
      <c r="A22" s="339">
        <v>30214</v>
      </c>
      <c r="B22" s="337" t="s">
        <v>1060</v>
      </c>
      <c r="C22" s="338">
        <v>309.7</v>
      </c>
    </row>
    <row r="23" s="113" customFormat="1" customHeight="1" spans="1:3">
      <c r="A23" s="339">
        <v>30217</v>
      </c>
      <c r="B23" s="337" t="s">
        <v>1061</v>
      </c>
      <c r="C23" s="338">
        <v>92.21</v>
      </c>
    </row>
    <row r="24" s="113" customFormat="1" customHeight="1" spans="1:3">
      <c r="A24" s="339">
        <v>30228</v>
      </c>
      <c r="B24" s="337" t="s">
        <v>1062</v>
      </c>
      <c r="C24" s="338">
        <v>1866.82</v>
      </c>
    </row>
    <row r="25" s="113" customFormat="1" customHeight="1" spans="1:3">
      <c r="A25" s="339">
        <v>30229</v>
      </c>
      <c r="B25" s="337" t="s">
        <v>1063</v>
      </c>
      <c r="C25" s="338">
        <v>2257.85</v>
      </c>
    </row>
    <row r="26" s="113" customFormat="1" customHeight="1" spans="1:3">
      <c r="A26" s="339">
        <v>30231</v>
      </c>
      <c r="B26" s="337" t="s">
        <v>1064</v>
      </c>
      <c r="C26" s="338">
        <v>540.65</v>
      </c>
    </row>
    <row r="27" s="113" customFormat="1" customHeight="1" spans="1:3">
      <c r="A27" s="339">
        <v>30239</v>
      </c>
      <c r="B27" s="337" t="s">
        <v>1065</v>
      </c>
      <c r="C27" s="338">
        <v>906.4</v>
      </c>
    </row>
    <row r="28" s="113" customFormat="1" customHeight="1" spans="1:3">
      <c r="A28" s="339">
        <v>30299</v>
      </c>
      <c r="B28" s="337" t="s">
        <v>1066</v>
      </c>
      <c r="C28" s="338">
        <v>2054.97</v>
      </c>
    </row>
    <row r="29" s="113" customFormat="1" customHeight="1" spans="1:3">
      <c r="A29" s="340">
        <v>303</v>
      </c>
      <c r="B29" s="341" t="s">
        <v>1067</v>
      </c>
      <c r="C29" s="335">
        <f>SUM(C30:C34)</f>
        <v>9823.52</v>
      </c>
    </row>
    <row r="30" s="113" customFormat="1" customHeight="1" spans="1:3">
      <c r="A30" s="339">
        <v>30301</v>
      </c>
      <c r="B30" s="337" t="s">
        <v>1068</v>
      </c>
      <c r="C30" s="338">
        <v>1754.66</v>
      </c>
    </row>
    <row r="31" s="113" customFormat="1" customHeight="1" spans="1:3">
      <c r="A31" s="339">
        <v>30302</v>
      </c>
      <c r="B31" s="337" t="s">
        <v>1069</v>
      </c>
      <c r="C31" s="338">
        <v>7263.44</v>
      </c>
    </row>
    <row r="32" s="113" customFormat="1" customHeight="1" spans="1:3">
      <c r="A32" s="339">
        <v>30305</v>
      </c>
      <c r="B32" s="337" t="s">
        <v>1070</v>
      </c>
      <c r="C32" s="338">
        <v>297.8</v>
      </c>
    </row>
    <row r="33" s="113" customFormat="1" customHeight="1" spans="1:3">
      <c r="A33" s="339">
        <v>30307</v>
      </c>
      <c r="B33" s="337" t="s">
        <v>1071</v>
      </c>
      <c r="C33" s="338">
        <v>135.24</v>
      </c>
    </row>
    <row r="34" s="113" customFormat="1" customHeight="1" spans="1:3">
      <c r="A34" s="339">
        <v>30309</v>
      </c>
      <c r="B34" s="337" t="s">
        <v>1072</v>
      </c>
      <c r="C34" s="338">
        <v>372.38</v>
      </c>
    </row>
    <row r="35" s="113" customFormat="1" customHeight="1" spans="1:3">
      <c r="A35" s="342" t="s">
        <v>79</v>
      </c>
      <c r="B35" s="343"/>
      <c r="C35" s="344">
        <f>C29+C16+C5</f>
        <v>287065.52</v>
      </c>
    </row>
    <row r="36" s="113" customFormat="1" customHeight="1" spans="3:3">
      <c r="C36" s="124"/>
    </row>
  </sheetData>
  <mergeCells count="2">
    <mergeCell ref="A2:C2"/>
    <mergeCell ref="A35:B35"/>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workbookViewId="0">
      <selection activeCell="D6" sqref="D6"/>
    </sheetView>
  </sheetViews>
  <sheetFormatPr defaultColWidth="7" defaultRowHeight="15"/>
  <cols>
    <col min="1" max="4" width="20.875" style="159" customWidth="1"/>
    <col min="5" max="5" width="10.375" style="160" hidden="1" customWidth="1"/>
    <col min="6" max="6" width="9.625" style="162" hidden="1" customWidth="1"/>
    <col min="7" max="7" width="8.125" style="162" hidden="1" customWidth="1"/>
    <col min="8" max="8" width="9.625" style="163" hidden="1" customWidth="1"/>
    <col min="9" max="9" width="17.5" style="163" hidden="1" customWidth="1"/>
    <col min="10" max="10" width="12.5" style="164" hidden="1" customWidth="1"/>
    <col min="11" max="11" width="7" style="165" hidden="1" customWidth="1"/>
    <col min="12" max="13" width="7" style="162" hidden="1" customWidth="1"/>
    <col min="14" max="14" width="13.875" style="162" hidden="1" customWidth="1"/>
    <col min="15" max="15" width="7.875" style="162" hidden="1" customWidth="1"/>
    <col min="16" max="16" width="9.5" style="162" hidden="1" customWidth="1"/>
    <col min="17" max="17" width="6.875" style="162" hidden="1" customWidth="1"/>
    <col min="18" max="18" width="9" style="162" hidden="1" customWidth="1"/>
    <col min="19" max="19" width="5.875" style="162" hidden="1" customWidth="1"/>
    <col min="20" max="20" width="5.25" style="162" hidden="1" customWidth="1"/>
    <col min="21" max="21" width="6.5" style="162" hidden="1" customWidth="1"/>
    <col min="22" max="23" width="7" style="162" hidden="1" customWidth="1"/>
    <col min="24" max="24" width="10.625" style="162" hidden="1" customWidth="1"/>
    <col min="25" max="25" width="10.5" style="162" hidden="1" customWidth="1"/>
    <col min="26" max="26" width="7" style="162" hidden="1" customWidth="1"/>
    <col min="27" max="16384" width="7" style="162"/>
  </cols>
  <sheetData>
    <row r="1" ht="21.75" customHeight="1" spans="1:4">
      <c r="A1" s="63" t="s">
        <v>1073</v>
      </c>
      <c r="B1" s="63"/>
      <c r="C1" s="63"/>
      <c r="D1" s="63"/>
    </row>
    <row r="2" ht="51.75" customHeight="1" spans="1:10">
      <c r="A2" s="147" t="s">
        <v>1074</v>
      </c>
      <c r="B2" s="64"/>
      <c r="C2" s="64"/>
      <c r="D2" s="64"/>
      <c r="H2" s="162"/>
      <c r="I2" s="162"/>
      <c r="J2" s="162"/>
    </row>
    <row r="3" ht="18.75" customHeight="1" spans="4:14">
      <c r="D3" s="248" t="s">
        <v>1075</v>
      </c>
      <c r="F3" s="162">
        <v>12.11</v>
      </c>
      <c r="H3" s="162">
        <v>12.22</v>
      </c>
      <c r="I3" s="162"/>
      <c r="J3" s="162"/>
      <c r="N3" s="162">
        <v>1.2</v>
      </c>
    </row>
    <row r="4" s="247" customFormat="1" ht="34.5" customHeight="1" spans="1:16">
      <c r="A4" s="249" t="s">
        <v>1076</v>
      </c>
      <c r="B4" s="269" t="s">
        <v>1077</v>
      </c>
      <c r="C4" s="269" t="s">
        <v>1078</v>
      </c>
      <c r="D4" s="249" t="s">
        <v>1079</v>
      </c>
      <c r="E4" s="250"/>
      <c r="H4" s="149" t="s">
        <v>1080</v>
      </c>
      <c r="I4" s="149" t="s">
        <v>1081</v>
      </c>
      <c r="J4" s="149" t="s">
        <v>1082</v>
      </c>
      <c r="K4" s="257"/>
      <c r="N4" s="149" t="s">
        <v>1080</v>
      </c>
      <c r="O4" s="155" t="s">
        <v>1081</v>
      </c>
      <c r="P4" s="149" t="s">
        <v>1082</v>
      </c>
    </row>
    <row r="5" s="183" customFormat="1" ht="34.5" customHeight="1" spans="1:26">
      <c r="A5" s="326" t="s">
        <v>1083</v>
      </c>
      <c r="B5" s="252">
        <v>12663</v>
      </c>
      <c r="C5" s="252">
        <v>48750</v>
      </c>
      <c r="D5" s="252">
        <v>35536</v>
      </c>
      <c r="E5" s="253">
        <v>105429</v>
      </c>
      <c r="F5" s="183">
        <v>595734.14</v>
      </c>
      <c r="G5" s="183">
        <f>104401+13602</f>
        <v>118003</v>
      </c>
      <c r="H5" s="327" t="s">
        <v>40</v>
      </c>
      <c r="I5" s="327" t="s">
        <v>1084</v>
      </c>
      <c r="J5" s="327">
        <v>596221.15</v>
      </c>
      <c r="K5" s="183" t="e">
        <f>H5-A5</f>
        <v>#VALUE!</v>
      </c>
      <c r="L5" s="183" t="e">
        <f>J5-#REF!</f>
        <v>#REF!</v>
      </c>
      <c r="M5" s="183">
        <v>75943</v>
      </c>
      <c r="N5" s="327" t="s">
        <v>40</v>
      </c>
      <c r="O5" s="327" t="s">
        <v>1084</v>
      </c>
      <c r="P5" s="327">
        <v>643048.95</v>
      </c>
      <c r="Q5" s="183" t="e">
        <f>N5-A5</f>
        <v>#VALUE!</v>
      </c>
      <c r="R5" s="183" t="e">
        <f>P5-#REF!</f>
        <v>#REF!</v>
      </c>
      <c r="T5" s="183">
        <v>717759</v>
      </c>
      <c r="V5" s="330" t="s">
        <v>40</v>
      </c>
      <c r="W5" s="330" t="s">
        <v>1084</v>
      </c>
      <c r="X5" s="330">
        <v>659380.53</v>
      </c>
      <c r="Y5" s="183" t="e">
        <f>#REF!-X5</f>
        <v>#REF!</v>
      </c>
      <c r="Z5" s="183" t="e">
        <f>V5-A5</f>
        <v>#VALUE!</v>
      </c>
    </row>
    <row r="6" s="183" customFormat="1" ht="34.5" customHeight="1" spans="1:26">
      <c r="A6" s="328" t="s">
        <v>1085</v>
      </c>
      <c r="B6" s="256">
        <f>B5</f>
        <v>12663</v>
      </c>
      <c r="C6" s="256">
        <f t="shared" ref="C6:Z6" si="0">C5</f>
        <v>48750</v>
      </c>
      <c r="D6" s="256">
        <f t="shared" si="0"/>
        <v>35536</v>
      </c>
      <c r="E6" s="329">
        <f t="shared" si="0"/>
        <v>105429</v>
      </c>
      <c r="F6" s="329">
        <f t="shared" si="0"/>
        <v>595734.14</v>
      </c>
      <c r="G6" s="329">
        <f t="shared" si="0"/>
        <v>118003</v>
      </c>
      <c r="H6" s="329" t="str">
        <f t="shared" si="0"/>
        <v>201</v>
      </c>
      <c r="I6" s="329" t="str">
        <f t="shared" si="0"/>
        <v>一般公共服务支出类合计</v>
      </c>
      <c r="J6" s="329">
        <f t="shared" si="0"/>
        <v>596221.15</v>
      </c>
      <c r="K6" s="329" t="e">
        <f t="shared" si="0"/>
        <v>#VALUE!</v>
      </c>
      <c r="L6" s="329" t="e">
        <f t="shared" si="0"/>
        <v>#REF!</v>
      </c>
      <c r="M6" s="329">
        <f t="shared" si="0"/>
        <v>75943</v>
      </c>
      <c r="N6" s="329" t="str">
        <f t="shared" si="0"/>
        <v>201</v>
      </c>
      <c r="O6" s="329" t="str">
        <f t="shared" si="0"/>
        <v>一般公共服务支出类合计</v>
      </c>
      <c r="P6" s="329">
        <f t="shared" si="0"/>
        <v>643048.95</v>
      </c>
      <c r="Q6" s="329" t="e">
        <f t="shared" si="0"/>
        <v>#VALUE!</v>
      </c>
      <c r="R6" s="329" t="e">
        <f t="shared" si="0"/>
        <v>#REF!</v>
      </c>
      <c r="S6" s="329">
        <f t="shared" si="0"/>
        <v>0</v>
      </c>
      <c r="T6" s="329">
        <f t="shared" si="0"/>
        <v>717759</v>
      </c>
      <c r="U6" s="329">
        <f t="shared" si="0"/>
        <v>0</v>
      </c>
      <c r="V6" s="329" t="str">
        <f t="shared" si="0"/>
        <v>201</v>
      </c>
      <c r="W6" s="329" t="str">
        <f t="shared" si="0"/>
        <v>一般公共服务支出类合计</v>
      </c>
      <c r="X6" s="329">
        <f t="shared" si="0"/>
        <v>659380.53</v>
      </c>
      <c r="Y6" s="329" t="e">
        <f t="shared" si="0"/>
        <v>#REF!</v>
      </c>
      <c r="Z6" s="329" t="e">
        <f t="shared" si="0"/>
        <v>#VALUE!</v>
      </c>
    </row>
    <row r="7" ht="19.5" customHeight="1" spans="18:26">
      <c r="R7" s="183"/>
      <c r="V7" s="156" t="s">
        <v>1086</v>
      </c>
      <c r="W7" s="156" t="s">
        <v>1087</v>
      </c>
      <c r="X7" s="157">
        <v>19998</v>
      </c>
      <c r="Y7" s="162" t="e">
        <f>#REF!-X7</f>
        <v>#REF!</v>
      </c>
      <c r="Z7" s="162">
        <f>V7-A7</f>
        <v>232</v>
      </c>
    </row>
    <row r="8" ht="19.5" customHeight="1" spans="18:26">
      <c r="R8" s="183"/>
      <c r="V8" s="156" t="s">
        <v>1088</v>
      </c>
      <c r="W8" s="156" t="s">
        <v>1089</v>
      </c>
      <c r="X8" s="157">
        <v>19998</v>
      </c>
      <c r="Y8" s="162" t="e">
        <f>#REF!-X8</f>
        <v>#REF!</v>
      </c>
      <c r="Z8" s="162">
        <f>V8-A8</f>
        <v>23203</v>
      </c>
    </row>
    <row r="9" ht="19.5" customHeight="1" spans="18:26">
      <c r="R9" s="183"/>
      <c r="V9" s="156" t="s">
        <v>1090</v>
      </c>
      <c r="W9" s="156" t="s">
        <v>1091</v>
      </c>
      <c r="X9" s="157">
        <v>19998</v>
      </c>
      <c r="Y9" s="162" t="e">
        <f>#REF!-X9</f>
        <v>#REF!</v>
      </c>
      <c r="Z9" s="162">
        <f>V9-A9</f>
        <v>2320301</v>
      </c>
    </row>
    <row r="10" ht="19.5" customHeight="1" spans="18:18">
      <c r="R10" s="183"/>
    </row>
    <row r="11" ht="19.5" customHeight="1" spans="1:18">
      <c r="A11" s="162"/>
      <c r="B11" s="162"/>
      <c r="C11" s="162"/>
      <c r="D11" s="162"/>
      <c r="E11" s="162"/>
      <c r="H11" s="162"/>
      <c r="I11" s="162"/>
      <c r="J11" s="162"/>
      <c r="K11" s="162"/>
      <c r="R11" s="183"/>
    </row>
    <row r="12" ht="19.5" customHeight="1" spans="1:18">
      <c r="A12" s="162"/>
      <c r="B12" s="162"/>
      <c r="C12" s="162"/>
      <c r="D12" s="162"/>
      <c r="E12" s="162"/>
      <c r="H12" s="162"/>
      <c r="I12" s="162"/>
      <c r="J12" s="162"/>
      <c r="K12" s="162"/>
      <c r="R12" s="183"/>
    </row>
    <row r="13" ht="19.5" customHeight="1" spans="1:18">
      <c r="A13" s="162"/>
      <c r="B13" s="162"/>
      <c r="C13" s="162"/>
      <c r="D13" s="162"/>
      <c r="E13" s="162"/>
      <c r="H13" s="162"/>
      <c r="I13" s="162"/>
      <c r="J13" s="162"/>
      <c r="K13" s="162"/>
      <c r="R13" s="183"/>
    </row>
    <row r="14" ht="19.5" customHeight="1" spans="1:18">
      <c r="A14" s="162"/>
      <c r="B14" s="162"/>
      <c r="C14" s="162"/>
      <c r="D14" s="162"/>
      <c r="E14" s="162"/>
      <c r="H14" s="162"/>
      <c r="I14" s="162"/>
      <c r="J14" s="162"/>
      <c r="K14" s="162"/>
      <c r="R14" s="183"/>
    </row>
    <row r="15" ht="19.5" customHeight="1" spans="1:18">
      <c r="A15" s="162"/>
      <c r="B15" s="162"/>
      <c r="C15" s="162"/>
      <c r="D15" s="162"/>
      <c r="E15" s="162"/>
      <c r="H15" s="162"/>
      <c r="I15" s="162"/>
      <c r="J15" s="162"/>
      <c r="K15" s="162"/>
      <c r="R15" s="183"/>
    </row>
    <row r="16" ht="19.5" customHeight="1" spans="1:18">
      <c r="A16" s="162"/>
      <c r="B16" s="162"/>
      <c r="C16" s="162"/>
      <c r="D16" s="162"/>
      <c r="E16" s="162"/>
      <c r="H16" s="162"/>
      <c r="I16" s="162"/>
      <c r="J16" s="162"/>
      <c r="K16" s="162"/>
      <c r="R16" s="183"/>
    </row>
    <row r="17" ht="19.5" customHeight="1" spans="1:18">
      <c r="A17" s="162"/>
      <c r="B17" s="162"/>
      <c r="C17" s="162"/>
      <c r="D17" s="162"/>
      <c r="E17" s="162"/>
      <c r="H17" s="162"/>
      <c r="I17" s="162"/>
      <c r="J17" s="162"/>
      <c r="K17" s="162"/>
      <c r="R17" s="183"/>
    </row>
    <row r="18" ht="19.5" customHeight="1" spans="1:18">
      <c r="A18" s="162"/>
      <c r="B18" s="162"/>
      <c r="C18" s="162"/>
      <c r="D18" s="162"/>
      <c r="E18" s="162"/>
      <c r="H18" s="162"/>
      <c r="I18" s="162"/>
      <c r="J18" s="162"/>
      <c r="K18" s="162"/>
      <c r="R18" s="183"/>
    </row>
    <row r="19" ht="19.5" customHeight="1" spans="1:18">
      <c r="A19" s="162"/>
      <c r="B19" s="162"/>
      <c r="C19" s="162"/>
      <c r="D19" s="162"/>
      <c r="E19" s="162"/>
      <c r="H19" s="162"/>
      <c r="I19" s="162"/>
      <c r="J19" s="162"/>
      <c r="K19" s="162"/>
      <c r="R19" s="183"/>
    </row>
    <row r="20" ht="19.5" customHeight="1" spans="1:18">
      <c r="A20" s="162"/>
      <c r="B20" s="162"/>
      <c r="C20" s="162"/>
      <c r="D20" s="162"/>
      <c r="E20" s="162"/>
      <c r="H20" s="162"/>
      <c r="I20" s="162"/>
      <c r="J20" s="162"/>
      <c r="K20" s="162"/>
      <c r="R20" s="183"/>
    </row>
    <row r="21" ht="19.5" customHeight="1" spans="1:18">
      <c r="A21" s="162"/>
      <c r="B21" s="162"/>
      <c r="C21" s="162"/>
      <c r="D21" s="162"/>
      <c r="E21" s="162"/>
      <c r="H21" s="162"/>
      <c r="I21" s="162"/>
      <c r="J21" s="162"/>
      <c r="K21" s="162"/>
      <c r="R21" s="183"/>
    </row>
    <row r="22" ht="19.5" customHeight="1" spans="1:18">
      <c r="A22" s="162"/>
      <c r="B22" s="162"/>
      <c r="C22" s="162"/>
      <c r="D22" s="162"/>
      <c r="E22" s="162"/>
      <c r="H22" s="162"/>
      <c r="I22" s="162"/>
      <c r="J22" s="162"/>
      <c r="K22" s="162"/>
      <c r="R22" s="183"/>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1"/>
  <sheetViews>
    <sheetView topLeftCell="A76" workbookViewId="0">
      <selection activeCell="B88" sqref="B88"/>
    </sheetView>
  </sheetViews>
  <sheetFormatPr defaultColWidth="7.875" defaultRowHeight="27" customHeight="1" outlineLevelCol="1"/>
  <cols>
    <col min="1" max="1" width="75.25" style="314" customWidth="1"/>
    <col min="2" max="2" width="22" style="315" customWidth="1"/>
    <col min="3" max="3" width="8" style="314" customWidth="1"/>
    <col min="4" max="248" width="7.875" style="314"/>
    <col min="249" max="249" width="35.75" style="314" customWidth="1"/>
    <col min="250" max="250" width="7.875" style="314" hidden="1" customWidth="1"/>
    <col min="251" max="252" width="12" style="314" customWidth="1"/>
    <col min="253" max="253" width="8" style="314" customWidth="1"/>
    <col min="254" max="254" width="7.875" style="314" customWidth="1"/>
    <col min="255" max="256" width="7.875" style="314" hidden="1" customWidth="1"/>
    <col min="257" max="504" width="7.875" style="314"/>
    <col min="505" max="505" width="35.75" style="314" customWidth="1"/>
    <col min="506" max="506" width="7.875" style="314" hidden="1" customWidth="1"/>
    <col min="507" max="508" width="12" style="314" customWidth="1"/>
    <col min="509" max="509" width="8" style="314" customWidth="1"/>
    <col min="510" max="510" width="7.875" style="314" customWidth="1"/>
    <col min="511" max="512" width="7.875" style="314" hidden="1" customWidth="1"/>
    <col min="513" max="760" width="7.875" style="314"/>
    <col min="761" max="761" width="35.75" style="314" customWidth="1"/>
    <col min="762" max="762" width="7.875" style="314" hidden="1" customWidth="1"/>
    <col min="763" max="764" width="12" style="314" customWidth="1"/>
    <col min="765" max="765" width="8" style="314" customWidth="1"/>
    <col min="766" max="766" width="7.875" style="314" customWidth="1"/>
    <col min="767" max="768" width="7.875" style="314" hidden="1" customWidth="1"/>
    <col min="769" max="1016" width="7.875" style="314"/>
    <col min="1017" max="1017" width="35.75" style="314" customWidth="1"/>
    <col min="1018" max="1018" width="7.875" style="314" hidden="1" customWidth="1"/>
    <col min="1019" max="1020" width="12" style="314" customWidth="1"/>
    <col min="1021" max="1021" width="8" style="314" customWidth="1"/>
    <col min="1022" max="1022" width="7.875" style="314" customWidth="1"/>
    <col min="1023" max="1024" width="7.875" style="314" hidden="1" customWidth="1"/>
    <col min="1025" max="1272" width="7.875" style="314"/>
    <col min="1273" max="1273" width="35.75" style="314" customWidth="1"/>
    <col min="1274" max="1274" width="7.875" style="314" hidden="1" customWidth="1"/>
    <col min="1275" max="1276" width="12" style="314" customWidth="1"/>
    <col min="1277" max="1277" width="8" style="314" customWidth="1"/>
    <col min="1278" max="1278" width="7.875" style="314" customWidth="1"/>
    <col min="1279" max="1280" width="7.875" style="314" hidden="1" customWidth="1"/>
    <col min="1281" max="1528" width="7.875" style="314"/>
    <col min="1529" max="1529" width="35.75" style="314" customWidth="1"/>
    <col min="1530" max="1530" width="7.875" style="314" hidden="1" customWidth="1"/>
    <col min="1531" max="1532" width="12" style="314" customWidth="1"/>
    <col min="1533" max="1533" width="8" style="314" customWidth="1"/>
    <col min="1534" max="1534" width="7.875" style="314" customWidth="1"/>
    <col min="1535" max="1536" width="7.875" style="314" hidden="1" customWidth="1"/>
    <col min="1537" max="1784" width="7.875" style="314"/>
    <col min="1785" max="1785" width="35.75" style="314" customWidth="1"/>
    <col min="1786" max="1786" width="7.875" style="314" hidden="1" customWidth="1"/>
    <col min="1787" max="1788" width="12" style="314" customWidth="1"/>
    <col min="1789" max="1789" width="8" style="314" customWidth="1"/>
    <col min="1790" max="1790" width="7.875" style="314" customWidth="1"/>
    <col min="1791" max="1792" width="7.875" style="314" hidden="1" customWidth="1"/>
    <col min="1793" max="2040" width="7.875" style="314"/>
    <col min="2041" max="2041" width="35.75" style="314" customWidth="1"/>
    <col min="2042" max="2042" width="7.875" style="314" hidden="1" customWidth="1"/>
    <col min="2043" max="2044" width="12" style="314" customWidth="1"/>
    <col min="2045" max="2045" width="8" style="314" customWidth="1"/>
    <col min="2046" max="2046" width="7.875" style="314" customWidth="1"/>
    <col min="2047" max="2048" width="7.875" style="314" hidden="1" customWidth="1"/>
    <col min="2049" max="2296" width="7.875" style="314"/>
    <col min="2297" max="2297" width="35.75" style="314" customWidth="1"/>
    <col min="2298" max="2298" width="7.875" style="314" hidden="1" customWidth="1"/>
    <col min="2299" max="2300" width="12" style="314" customWidth="1"/>
    <col min="2301" max="2301" width="8" style="314" customWidth="1"/>
    <col min="2302" max="2302" width="7.875" style="314" customWidth="1"/>
    <col min="2303" max="2304" width="7.875" style="314" hidden="1" customWidth="1"/>
    <col min="2305" max="2552" width="7.875" style="314"/>
    <col min="2553" max="2553" width="35.75" style="314" customWidth="1"/>
    <col min="2554" max="2554" width="7.875" style="314" hidden="1" customWidth="1"/>
    <col min="2555" max="2556" width="12" style="314" customWidth="1"/>
    <col min="2557" max="2557" width="8" style="314" customWidth="1"/>
    <col min="2558" max="2558" width="7.875" style="314" customWidth="1"/>
    <col min="2559" max="2560" width="7.875" style="314" hidden="1" customWidth="1"/>
    <col min="2561" max="2808" width="7.875" style="314"/>
    <col min="2809" max="2809" width="35.75" style="314" customWidth="1"/>
    <col min="2810" max="2810" width="7.875" style="314" hidden="1" customWidth="1"/>
    <col min="2811" max="2812" width="12" style="314" customWidth="1"/>
    <col min="2813" max="2813" width="8" style="314" customWidth="1"/>
    <col min="2814" max="2814" width="7.875" style="314" customWidth="1"/>
    <col min="2815" max="2816" width="7.875" style="314" hidden="1" customWidth="1"/>
    <col min="2817" max="3064" width="7.875" style="314"/>
    <col min="3065" max="3065" width="35.75" style="314" customWidth="1"/>
    <col min="3066" max="3066" width="7.875" style="314" hidden="1" customWidth="1"/>
    <col min="3067" max="3068" width="12" style="314" customWidth="1"/>
    <col min="3069" max="3069" width="8" style="314" customWidth="1"/>
    <col min="3070" max="3070" width="7.875" style="314" customWidth="1"/>
    <col min="3071" max="3072" width="7.875" style="314" hidden="1" customWidth="1"/>
    <col min="3073" max="3320" width="7.875" style="314"/>
    <col min="3321" max="3321" width="35.75" style="314" customWidth="1"/>
    <col min="3322" max="3322" width="7.875" style="314" hidden="1" customWidth="1"/>
    <col min="3323" max="3324" width="12" style="314" customWidth="1"/>
    <col min="3325" max="3325" width="8" style="314" customWidth="1"/>
    <col min="3326" max="3326" width="7.875" style="314" customWidth="1"/>
    <col min="3327" max="3328" width="7.875" style="314" hidden="1" customWidth="1"/>
    <col min="3329" max="3576" width="7.875" style="314"/>
    <col min="3577" max="3577" width="35.75" style="314" customWidth="1"/>
    <col min="3578" max="3578" width="7.875" style="314" hidden="1" customWidth="1"/>
    <col min="3579" max="3580" width="12" style="314" customWidth="1"/>
    <col min="3581" max="3581" width="8" style="314" customWidth="1"/>
    <col min="3582" max="3582" width="7.875" style="314" customWidth="1"/>
    <col min="3583" max="3584" width="7.875" style="314" hidden="1" customWidth="1"/>
    <col min="3585" max="3832" width="7.875" style="314"/>
    <col min="3833" max="3833" width="35.75" style="314" customWidth="1"/>
    <col min="3834" max="3834" width="7.875" style="314" hidden="1" customWidth="1"/>
    <col min="3835" max="3836" width="12" style="314" customWidth="1"/>
    <col min="3837" max="3837" width="8" style="314" customWidth="1"/>
    <col min="3838" max="3838" width="7.875" style="314" customWidth="1"/>
    <col min="3839" max="3840" width="7.875" style="314" hidden="1" customWidth="1"/>
    <col min="3841" max="4088" width="7.875" style="314"/>
    <col min="4089" max="4089" width="35.75" style="314" customWidth="1"/>
    <col min="4090" max="4090" width="7.875" style="314" hidden="1" customWidth="1"/>
    <col min="4091" max="4092" width="12" style="314" customWidth="1"/>
    <col min="4093" max="4093" width="8" style="314" customWidth="1"/>
    <col min="4094" max="4094" width="7.875" style="314" customWidth="1"/>
    <col min="4095" max="4096" width="7.875" style="314" hidden="1" customWidth="1"/>
    <col min="4097" max="4344" width="7.875" style="314"/>
    <col min="4345" max="4345" width="35.75" style="314" customWidth="1"/>
    <col min="4346" max="4346" width="7.875" style="314" hidden="1" customWidth="1"/>
    <col min="4347" max="4348" width="12" style="314" customWidth="1"/>
    <col min="4349" max="4349" width="8" style="314" customWidth="1"/>
    <col min="4350" max="4350" width="7.875" style="314" customWidth="1"/>
    <col min="4351" max="4352" width="7.875" style="314" hidden="1" customWidth="1"/>
    <col min="4353" max="4600" width="7.875" style="314"/>
    <col min="4601" max="4601" width="35.75" style="314" customWidth="1"/>
    <col min="4602" max="4602" width="7.875" style="314" hidden="1" customWidth="1"/>
    <col min="4603" max="4604" width="12" style="314" customWidth="1"/>
    <col min="4605" max="4605" width="8" style="314" customWidth="1"/>
    <col min="4606" max="4606" width="7.875" style="314" customWidth="1"/>
    <col min="4607" max="4608" width="7.875" style="314" hidden="1" customWidth="1"/>
    <col min="4609" max="4856" width="7.875" style="314"/>
    <col min="4857" max="4857" width="35.75" style="314" customWidth="1"/>
    <col min="4858" max="4858" width="7.875" style="314" hidden="1" customWidth="1"/>
    <col min="4859" max="4860" width="12" style="314" customWidth="1"/>
    <col min="4861" max="4861" width="8" style="314" customWidth="1"/>
    <col min="4862" max="4862" width="7.875" style="314" customWidth="1"/>
    <col min="4863" max="4864" width="7.875" style="314" hidden="1" customWidth="1"/>
    <col min="4865" max="5112" width="7.875" style="314"/>
    <col min="5113" max="5113" width="35.75" style="314" customWidth="1"/>
    <col min="5114" max="5114" width="7.875" style="314" hidden="1" customWidth="1"/>
    <col min="5115" max="5116" width="12" style="314" customWidth="1"/>
    <col min="5117" max="5117" width="8" style="314" customWidth="1"/>
    <col min="5118" max="5118" width="7.875" style="314" customWidth="1"/>
    <col min="5119" max="5120" width="7.875" style="314" hidden="1" customWidth="1"/>
    <col min="5121" max="5368" width="7.875" style="314"/>
    <col min="5369" max="5369" width="35.75" style="314" customWidth="1"/>
    <col min="5370" max="5370" width="7.875" style="314" hidden="1" customWidth="1"/>
    <col min="5371" max="5372" width="12" style="314" customWidth="1"/>
    <col min="5373" max="5373" width="8" style="314" customWidth="1"/>
    <col min="5374" max="5374" width="7.875" style="314" customWidth="1"/>
    <col min="5375" max="5376" width="7.875" style="314" hidden="1" customWidth="1"/>
    <col min="5377" max="5624" width="7.875" style="314"/>
    <col min="5625" max="5625" width="35.75" style="314" customWidth="1"/>
    <col min="5626" max="5626" width="7.875" style="314" hidden="1" customWidth="1"/>
    <col min="5627" max="5628" width="12" style="314" customWidth="1"/>
    <col min="5629" max="5629" width="8" style="314" customWidth="1"/>
    <col min="5630" max="5630" width="7.875" style="314" customWidth="1"/>
    <col min="5631" max="5632" width="7.875" style="314" hidden="1" customWidth="1"/>
    <col min="5633" max="5880" width="7.875" style="314"/>
    <col min="5881" max="5881" width="35.75" style="314" customWidth="1"/>
    <col min="5882" max="5882" width="7.875" style="314" hidden="1" customWidth="1"/>
    <col min="5883" max="5884" width="12" style="314" customWidth="1"/>
    <col min="5885" max="5885" width="8" style="314" customWidth="1"/>
    <col min="5886" max="5886" width="7.875" style="314" customWidth="1"/>
    <col min="5887" max="5888" width="7.875" style="314" hidden="1" customWidth="1"/>
    <col min="5889" max="6136" width="7.875" style="314"/>
    <col min="6137" max="6137" width="35.75" style="314" customWidth="1"/>
    <col min="6138" max="6138" width="7.875" style="314" hidden="1" customWidth="1"/>
    <col min="6139" max="6140" width="12" style="314" customWidth="1"/>
    <col min="6141" max="6141" width="8" style="314" customWidth="1"/>
    <col min="6142" max="6142" width="7.875" style="314" customWidth="1"/>
    <col min="6143" max="6144" width="7.875" style="314" hidden="1" customWidth="1"/>
    <col min="6145" max="6392" width="7.875" style="314"/>
    <col min="6393" max="6393" width="35.75" style="314" customWidth="1"/>
    <col min="6394" max="6394" width="7.875" style="314" hidden="1" customWidth="1"/>
    <col min="6395" max="6396" width="12" style="314" customWidth="1"/>
    <col min="6397" max="6397" width="8" style="314" customWidth="1"/>
    <col min="6398" max="6398" width="7.875" style="314" customWidth="1"/>
    <col min="6399" max="6400" width="7.875" style="314" hidden="1" customWidth="1"/>
    <col min="6401" max="6648" width="7.875" style="314"/>
    <col min="6649" max="6649" width="35.75" style="314" customWidth="1"/>
    <col min="6650" max="6650" width="7.875" style="314" hidden="1" customWidth="1"/>
    <col min="6651" max="6652" width="12" style="314" customWidth="1"/>
    <col min="6653" max="6653" width="8" style="314" customWidth="1"/>
    <col min="6654" max="6654" width="7.875" style="314" customWidth="1"/>
    <col min="6655" max="6656" width="7.875" style="314" hidden="1" customWidth="1"/>
    <col min="6657" max="6904" width="7.875" style="314"/>
    <col min="6905" max="6905" width="35.75" style="314" customWidth="1"/>
    <col min="6906" max="6906" width="7.875" style="314" hidden="1" customWidth="1"/>
    <col min="6907" max="6908" width="12" style="314" customWidth="1"/>
    <col min="6909" max="6909" width="8" style="314" customWidth="1"/>
    <col min="6910" max="6910" width="7.875" style="314" customWidth="1"/>
    <col min="6911" max="6912" width="7.875" style="314" hidden="1" customWidth="1"/>
    <col min="6913" max="7160" width="7.875" style="314"/>
    <col min="7161" max="7161" width="35.75" style="314" customWidth="1"/>
    <col min="7162" max="7162" width="7.875" style="314" hidden="1" customWidth="1"/>
    <col min="7163" max="7164" width="12" style="314" customWidth="1"/>
    <col min="7165" max="7165" width="8" style="314" customWidth="1"/>
    <col min="7166" max="7166" width="7.875" style="314" customWidth="1"/>
    <col min="7167" max="7168" width="7.875" style="314" hidden="1" customWidth="1"/>
    <col min="7169" max="7416" width="7.875" style="314"/>
    <col min="7417" max="7417" width="35.75" style="314" customWidth="1"/>
    <col min="7418" max="7418" width="7.875" style="314" hidden="1" customWidth="1"/>
    <col min="7419" max="7420" width="12" style="314" customWidth="1"/>
    <col min="7421" max="7421" width="8" style="314" customWidth="1"/>
    <col min="7422" max="7422" width="7.875" style="314" customWidth="1"/>
    <col min="7423" max="7424" width="7.875" style="314" hidden="1" customWidth="1"/>
    <col min="7425" max="7672" width="7.875" style="314"/>
    <col min="7673" max="7673" width="35.75" style="314" customWidth="1"/>
    <col min="7674" max="7674" width="7.875" style="314" hidden="1" customWidth="1"/>
    <col min="7675" max="7676" width="12" style="314" customWidth="1"/>
    <col min="7677" max="7677" width="8" style="314" customWidth="1"/>
    <col min="7678" max="7678" width="7.875" style="314" customWidth="1"/>
    <col min="7679" max="7680" width="7.875" style="314" hidden="1" customWidth="1"/>
    <col min="7681" max="7928" width="7.875" style="314"/>
    <col min="7929" max="7929" width="35.75" style="314" customWidth="1"/>
    <col min="7930" max="7930" width="7.875" style="314" hidden="1" customWidth="1"/>
    <col min="7931" max="7932" width="12" style="314" customWidth="1"/>
    <col min="7933" max="7933" width="8" style="314" customWidth="1"/>
    <col min="7934" max="7934" width="7.875" style="314" customWidth="1"/>
    <col min="7935" max="7936" width="7.875" style="314" hidden="1" customWidth="1"/>
    <col min="7937" max="8184" width="7.875" style="314"/>
    <col min="8185" max="8185" width="35.75" style="314" customWidth="1"/>
    <col min="8186" max="8186" width="7.875" style="314" hidden="1" customWidth="1"/>
    <col min="8187" max="8188" width="12" style="314" customWidth="1"/>
    <col min="8189" max="8189" width="8" style="314" customWidth="1"/>
    <col min="8190" max="8190" width="7.875" style="314" customWidth="1"/>
    <col min="8191" max="8192" width="7.875" style="314" hidden="1" customWidth="1"/>
    <col min="8193" max="8440" width="7.875" style="314"/>
    <col min="8441" max="8441" width="35.75" style="314" customWidth="1"/>
    <col min="8442" max="8442" width="7.875" style="314" hidden="1" customWidth="1"/>
    <col min="8443" max="8444" width="12" style="314" customWidth="1"/>
    <col min="8445" max="8445" width="8" style="314" customWidth="1"/>
    <col min="8446" max="8446" width="7.875" style="314" customWidth="1"/>
    <col min="8447" max="8448" width="7.875" style="314" hidden="1" customWidth="1"/>
    <col min="8449" max="8696" width="7.875" style="314"/>
    <col min="8697" max="8697" width="35.75" style="314" customWidth="1"/>
    <col min="8698" max="8698" width="7.875" style="314" hidden="1" customWidth="1"/>
    <col min="8699" max="8700" width="12" style="314" customWidth="1"/>
    <col min="8701" max="8701" width="8" style="314" customWidth="1"/>
    <col min="8702" max="8702" width="7.875" style="314" customWidth="1"/>
    <col min="8703" max="8704" width="7.875" style="314" hidden="1" customWidth="1"/>
    <col min="8705" max="8952" width="7.875" style="314"/>
    <col min="8953" max="8953" width="35.75" style="314" customWidth="1"/>
    <col min="8954" max="8954" width="7.875" style="314" hidden="1" customWidth="1"/>
    <col min="8955" max="8956" width="12" style="314" customWidth="1"/>
    <col min="8957" max="8957" width="8" style="314" customWidth="1"/>
    <col min="8958" max="8958" width="7.875" style="314" customWidth="1"/>
    <col min="8959" max="8960" width="7.875" style="314" hidden="1" customWidth="1"/>
    <col min="8961" max="9208" width="7.875" style="314"/>
    <col min="9209" max="9209" width="35.75" style="314" customWidth="1"/>
    <col min="9210" max="9210" width="7.875" style="314" hidden="1" customWidth="1"/>
    <col min="9211" max="9212" width="12" style="314" customWidth="1"/>
    <col min="9213" max="9213" width="8" style="314" customWidth="1"/>
    <col min="9214" max="9214" width="7.875" style="314" customWidth="1"/>
    <col min="9215" max="9216" width="7.875" style="314" hidden="1" customWidth="1"/>
    <col min="9217" max="9464" width="7.875" style="314"/>
    <col min="9465" max="9465" width="35.75" style="314" customWidth="1"/>
    <col min="9466" max="9466" width="7.875" style="314" hidden="1" customWidth="1"/>
    <col min="9467" max="9468" width="12" style="314" customWidth="1"/>
    <col min="9469" max="9469" width="8" style="314" customWidth="1"/>
    <col min="9470" max="9470" width="7.875" style="314" customWidth="1"/>
    <col min="9471" max="9472" width="7.875" style="314" hidden="1" customWidth="1"/>
    <col min="9473" max="9720" width="7.875" style="314"/>
    <col min="9721" max="9721" width="35.75" style="314" customWidth="1"/>
    <col min="9722" max="9722" width="7.875" style="314" hidden="1" customWidth="1"/>
    <col min="9723" max="9724" width="12" style="314" customWidth="1"/>
    <col min="9725" max="9725" width="8" style="314" customWidth="1"/>
    <col min="9726" max="9726" width="7.875" style="314" customWidth="1"/>
    <col min="9727" max="9728" width="7.875" style="314" hidden="1" customWidth="1"/>
    <col min="9729" max="9976" width="7.875" style="314"/>
    <col min="9977" max="9977" width="35.75" style="314" customWidth="1"/>
    <col min="9978" max="9978" width="7.875" style="314" hidden="1" customWidth="1"/>
    <col min="9979" max="9980" width="12" style="314" customWidth="1"/>
    <col min="9981" max="9981" width="8" style="314" customWidth="1"/>
    <col min="9982" max="9982" width="7.875" style="314" customWidth="1"/>
    <col min="9983" max="9984" width="7.875" style="314" hidden="1" customWidth="1"/>
    <col min="9985" max="10232" width="7.875" style="314"/>
    <col min="10233" max="10233" width="35.75" style="314" customWidth="1"/>
    <col min="10234" max="10234" width="7.875" style="314" hidden="1" customWidth="1"/>
    <col min="10235" max="10236" width="12" style="314" customWidth="1"/>
    <col min="10237" max="10237" width="8" style="314" customWidth="1"/>
    <col min="10238" max="10238" width="7.875" style="314" customWidth="1"/>
    <col min="10239" max="10240" width="7.875" style="314" hidden="1" customWidth="1"/>
    <col min="10241" max="10488" width="7.875" style="314"/>
    <col min="10489" max="10489" width="35.75" style="314" customWidth="1"/>
    <col min="10490" max="10490" width="7.875" style="314" hidden="1" customWidth="1"/>
    <col min="10491" max="10492" width="12" style="314" customWidth="1"/>
    <col min="10493" max="10493" width="8" style="314" customWidth="1"/>
    <col min="10494" max="10494" width="7.875" style="314" customWidth="1"/>
    <col min="10495" max="10496" width="7.875" style="314" hidden="1" customWidth="1"/>
    <col min="10497" max="10744" width="7.875" style="314"/>
    <col min="10745" max="10745" width="35.75" style="314" customWidth="1"/>
    <col min="10746" max="10746" width="7.875" style="314" hidden="1" customWidth="1"/>
    <col min="10747" max="10748" width="12" style="314" customWidth="1"/>
    <col min="10749" max="10749" width="8" style="314" customWidth="1"/>
    <col min="10750" max="10750" width="7.875" style="314" customWidth="1"/>
    <col min="10751" max="10752" width="7.875" style="314" hidden="1" customWidth="1"/>
    <col min="10753" max="11000" width="7.875" style="314"/>
    <col min="11001" max="11001" width="35.75" style="314" customWidth="1"/>
    <col min="11002" max="11002" width="7.875" style="314" hidden="1" customWidth="1"/>
    <col min="11003" max="11004" width="12" style="314" customWidth="1"/>
    <col min="11005" max="11005" width="8" style="314" customWidth="1"/>
    <col min="11006" max="11006" width="7.875" style="314" customWidth="1"/>
    <col min="11007" max="11008" width="7.875" style="314" hidden="1" customWidth="1"/>
    <col min="11009" max="11256" width="7.875" style="314"/>
    <col min="11257" max="11257" width="35.75" style="314" customWidth="1"/>
    <col min="11258" max="11258" width="7.875" style="314" hidden="1" customWidth="1"/>
    <col min="11259" max="11260" width="12" style="314" customWidth="1"/>
    <col min="11261" max="11261" width="8" style="314" customWidth="1"/>
    <col min="11262" max="11262" width="7.875" style="314" customWidth="1"/>
    <col min="11263" max="11264" width="7.875" style="314" hidden="1" customWidth="1"/>
    <col min="11265" max="11512" width="7.875" style="314"/>
    <col min="11513" max="11513" width="35.75" style="314" customWidth="1"/>
    <col min="11514" max="11514" width="7.875" style="314" hidden="1" customWidth="1"/>
    <col min="11515" max="11516" width="12" style="314" customWidth="1"/>
    <col min="11517" max="11517" width="8" style="314" customWidth="1"/>
    <col min="11518" max="11518" width="7.875" style="314" customWidth="1"/>
    <col min="11519" max="11520" width="7.875" style="314" hidden="1" customWidth="1"/>
    <col min="11521" max="11768" width="7.875" style="314"/>
    <col min="11769" max="11769" width="35.75" style="314" customWidth="1"/>
    <col min="11770" max="11770" width="7.875" style="314" hidden="1" customWidth="1"/>
    <col min="11771" max="11772" width="12" style="314" customWidth="1"/>
    <col min="11773" max="11773" width="8" style="314" customWidth="1"/>
    <col min="11774" max="11774" width="7.875" style="314" customWidth="1"/>
    <col min="11775" max="11776" width="7.875" style="314" hidden="1" customWidth="1"/>
    <col min="11777" max="12024" width="7.875" style="314"/>
    <col min="12025" max="12025" width="35.75" style="314" customWidth="1"/>
    <col min="12026" max="12026" width="7.875" style="314" hidden="1" customWidth="1"/>
    <col min="12027" max="12028" width="12" style="314" customWidth="1"/>
    <col min="12029" max="12029" width="8" style="314" customWidth="1"/>
    <col min="12030" max="12030" width="7.875" style="314" customWidth="1"/>
    <col min="12031" max="12032" width="7.875" style="314" hidden="1" customWidth="1"/>
    <col min="12033" max="12280" width="7.875" style="314"/>
    <col min="12281" max="12281" width="35.75" style="314" customWidth="1"/>
    <col min="12282" max="12282" width="7.875" style="314" hidden="1" customWidth="1"/>
    <col min="12283" max="12284" width="12" style="314" customWidth="1"/>
    <col min="12285" max="12285" width="8" style="314" customWidth="1"/>
    <col min="12286" max="12286" width="7.875" style="314" customWidth="1"/>
    <col min="12287" max="12288" width="7.875" style="314" hidden="1" customWidth="1"/>
    <col min="12289" max="12536" width="7.875" style="314"/>
    <col min="12537" max="12537" width="35.75" style="314" customWidth="1"/>
    <col min="12538" max="12538" width="7.875" style="314" hidden="1" customWidth="1"/>
    <col min="12539" max="12540" width="12" style="314" customWidth="1"/>
    <col min="12541" max="12541" width="8" style="314" customWidth="1"/>
    <col min="12542" max="12542" width="7.875" style="314" customWidth="1"/>
    <col min="12543" max="12544" width="7.875" style="314" hidden="1" customWidth="1"/>
    <col min="12545" max="12792" width="7.875" style="314"/>
    <col min="12793" max="12793" width="35.75" style="314" customWidth="1"/>
    <col min="12794" max="12794" width="7.875" style="314" hidden="1" customWidth="1"/>
    <col min="12795" max="12796" width="12" style="314" customWidth="1"/>
    <col min="12797" max="12797" width="8" style="314" customWidth="1"/>
    <col min="12798" max="12798" width="7.875" style="314" customWidth="1"/>
    <col min="12799" max="12800" width="7.875" style="314" hidden="1" customWidth="1"/>
    <col min="12801" max="13048" width="7.875" style="314"/>
    <col min="13049" max="13049" width="35.75" style="314" customWidth="1"/>
    <col min="13050" max="13050" width="7.875" style="314" hidden="1" customWidth="1"/>
    <col min="13051" max="13052" width="12" style="314" customWidth="1"/>
    <col min="13053" max="13053" width="8" style="314" customWidth="1"/>
    <col min="13054" max="13054" width="7.875" style="314" customWidth="1"/>
    <col min="13055" max="13056" width="7.875" style="314" hidden="1" customWidth="1"/>
    <col min="13057" max="13304" width="7.875" style="314"/>
    <col min="13305" max="13305" width="35.75" style="314" customWidth="1"/>
    <col min="13306" max="13306" width="7.875" style="314" hidden="1" customWidth="1"/>
    <col min="13307" max="13308" width="12" style="314" customWidth="1"/>
    <col min="13309" max="13309" width="8" style="314" customWidth="1"/>
    <col min="13310" max="13310" width="7.875" style="314" customWidth="1"/>
    <col min="13311" max="13312" width="7.875" style="314" hidden="1" customWidth="1"/>
    <col min="13313" max="13560" width="7.875" style="314"/>
    <col min="13561" max="13561" width="35.75" style="314" customWidth="1"/>
    <col min="13562" max="13562" width="7.875" style="314" hidden="1" customWidth="1"/>
    <col min="13563" max="13564" width="12" style="314" customWidth="1"/>
    <col min="13565" max="13565" width="8" style="314" customWidth="1"/>
    <col min="13566" max="13566" width="7.875" style="314" customWidth="1"/>
    <col min="13567" max="13568" width="7.875" style="314" hidden="1" customWidth="1"/>
    <col min="13569" max="13816" width="7.875" style="314"/>
    <col min="13817" max="13817" width="35.75" style="314" customWidth="1"/>
    <col min="13818" max="13818" width="7.875" style="314" hidden="1" customWidth="1"/>
    <col min="13819" max="13820" width="12" style="314" customWidth="1"/>
    <col min="13821" max="13821" width="8" style="314" customWidth="1"/>
    <col min="13822" max="13822" width="7.875" style="314" customWidth="1"/>
    <col min="13823" max="13824" width="7.875" style="314" hidden="1" customWidth="1"/>
    <col min="13825" max="14072" width="7.875" style="314"/>
    <col min="14073" max="14073" width="35.75" style="314" customWidth="1"/>
    <col min="14074" max="14074" width="7.875" style="314" hidden="1" customWidth="1"/>
    <col min="14075" max="14076" width="12" style="314" customWidth="1"/>
    <col min="14077" max="14077" width="8" style="314" customWidth="1"/>
    <col min="14078" max="14078" width="7.875" style="314" customWidth="1"/>
    <col min="14079" max="14080" width="7.875" style="314" hidden="1" customWidth="1"/>
    <col min="14081" max="14328" width="7.875" style="314"/>
    <col min="14329" max="14329" width="35.75" style="314" customWidth="1"/>
    <col min="14330" max="14330" width="7.875" style="314" hidden="1" customWidth="1"/>
    <col min="14331" max="14332" width="12" style="314" customWidth="1"/>
    <col min="14333" max="14333" width="8" style="314" customWidth="1"/>
    <col min="14334" max="14334" width="7.875" style="314" customWidth="1"/>
    <col min="14335" max="14336" width="7.875" style="314" hidden="1" customWidth="1"/>
    <col min="14337" max="14584" width="7.875" style="314"/>
    <col min="14585" max="14585" width="35.75" style="314" customWidth="1"/>
    <col min="14586" max="14586" width="7.875" style="314" hidden="1" customWidth="1"/>
    <col min="14587" max="14588" width="12" style="314" customWidth="1"/>
    <col min="14589" max="14589" width="8" style="314" customWidth="1"/>
    <col min="14590" max="14590" width="7.875" style="314" customWidth="1"/>
    <col min="14591" max="14592" width="7.875" style="314" hidden="1" customWidth="1"/>
    <col min="14593" max="14840" width="7.875" style="314"/>
    <col min="14841" max="14841" width="35.75" style="314" customWidth="1"/>
    <col min="14842" max="14842" width="7.875" style="314" hidden="1" customWidth="1"/>
    <col min="14843" max="14844" width="12" style="314" customWidth="1"/>
    <col min="14845" max="14845" width="8" style="314" customWidth="1"/>
    <col min="14846" max="14846" width="7.875" style="314" customWidth="1"/>
    <col min="14847" max="14848" width="7.875" style="314" hidden="1" customWidth="1"/>
    <col min="14849" max="15096" width="7.875" style="314"/>
    <col min="15097" max="15097" width="35.75" style="314" customWidth="1"/>
    <col min="15098" max="15098" width="7.875" style="314" hidden="1" customWidth="1"/>
    <col min="15099" max="15100" width="12" style="314" customWidth="1"/>
    <col min="15101" max="15101" width="8" style="314" customWidth="1"/>
    <col min="15102" max="15102" width="7.875" style="314" customWidth="1"/>
    <col min="15103" max="15104" width="7.875" style="314" hidden="1" customWidth="1"/>
    <col min="15105" max="15352" width="7.875" style="314"/>
    <col min="15353" max="15353" width="35.75" style="314" customWidth="1"/>
    <col min="15354" max="15354" width="7.875" style="314" hidden="1" customWidth="1"/>
    <col min="15355" max="15356" width="12" style="314" customWidth="1"/>
    <col min="15357" max="15357" width="8" style="314" customWidth="1"/>
    <col min="15358" max="15358" width="7.875" style="314" customWidth="1"/>
    <col min="15359" max="15360" width="7.875" style="314" hidden="1" customWidth="1"/>
    <col min="15361" max="15608" width="7.875" style="314"/>
    <col min="15609" max="15609" width="35.75" style="314" customWidth="1"/>
    <col min="15610" max="15610" width="7.875" style="314" hidden="1" customWidth="1"/>
    <col min="15611" max="15612" width="12" style="314" customWidth="1"/>
    <col min="15613" max="15613" width="8" style="314" customWidth="1"/>
    <col min="15614" max="15614" width="7.875" style="314" customWidth="1"/>
    <col min="15615" max="15616" width="7.875" style="314" hidden="1" customWidth="1"/>
    <col min="15617" max="15864" width="7.875" style="314"/>
    <col min="15865" max="15865" width="35.75" style="314" customWidth="1"/>
    <col min="15866" max="15866" width="7.875" style="314" hidden="1" customWidth="1"/>
    <col min="15867" max="15868" width="12" style="314" customWidth="1"/>
    <col min="15869" max="15869" width="8" style="314" customWidth="1"/>
    <col min="15870" max="15870" width="7.875" style="314" customWidth="1"/>
    <col min="15871" max="15872" width="7.875" style="314" hidden="1" customWidth="1"/>
    <col min="15873" max="16120" width="7.875" style="314"/>
    <col min="16121" max="16121" width="35.75" style="314" customWidth="1"/>
    <col min="16122" max="16122" width="7.875" style="314" hidden="1" customWidth="1"/>
    <col min="16123" max="16124" width="12" style="314" customWidth="1"/>
    <col min="16125" max="16125" width="8" style="314" customWidth="1"/>
    <col min="16126" max="16126" width="7.875" style="314" customWidth="1"/>
    <col min="16127" max="16128" width="7.875" style="314" hidden="1" customWidth="1"/>
    <col min="16129" max="16384" width="7.875" style="314"/>
  </cols>
  <sheetData>
    <row r="1" customHeight="1" spans="1:2">
      <c r="A1" s="316" t="s">
        <v>1092</v>
      </c>
      <c r="B1" s="317"/>
    </row>
    <row r="2" customHeight="1" spans="1:2">
      <c r="A2" s="318" t="s">
        <v>1093</v>
      </c>
      <c r="B2" s="318"/>
    </row>
    <row r="3" s="307" customFormat="1" customHeight="1" spans="1:2">
      <c r="A3" s="319"/>
      <c r="B3" s="320" t="s">
        <v>1094</v>
      </c>
    </row>
    <row r="4" s="308" customFormat="1" customHeight="1" spans="1:2">
      <c r="A4" s="321" t="s">
        <v>1095</v>
      </c>
      <c r="B4" s="322" t="s">
        <v>4</v>
      </c>
    </row>
    <row r="5" s="309" customFormat="1" customHeight="1" spans="1:2">
      <c r="A5" s="323" t="s">
        <v>1096</v>
      </c>
      <c r="B5" s="239">
        <v>3757.5</v>
      </c>
    </row>
    <row r="6" s="310" customFormat="1" customHeight="1" spans="1:2">
      <c r="A6" s="324" t="s">
        <v>1097</v>
      </c>
      <c r="B6" s="241">
        <v>8.5</v>
      </c>
    </row>
    <row r="7" s="309" customFormat="1" customHeight="1" spans="1:2">
      <c r="A7" s="324" t="s">
        <v>1098</v>
      </c>
      <c r="B7" s="241">
        <v>30</v>
      </c>
    </row>
    <row r="8" s="310" customFormat="1" customHeight="1" spans="1:2">
      <c r="A8" s="324" t="s">
        <v>1099</v>
      </c>
      <c r="B8" s="241">
        <v>19</v>
      </c>
    </row>
    <row r="9" s="310" customFormat="1" customHeight="1" spans="1:2">
      <c r="A9" s="324" t="s">
        <v>1100</v>
      </c>
      <c r="B9" s="241">
        <v>3700</v>
      </c>
    </row>
    <row r="10" s="309" customFormat="1" customHeight="1" spans="1:2">
      <c r="A10" s="323" t="s">
        <v>1101</v>
      </c>
      <c r="B10" s="239">
        <v>7451</v>
      </c>
    </row>
    <row r="11" s="310" customFormat="1" customHeight="1" spans="1:2">
      <c r="A11" s="324" t="s">
        <v>1102</v>
      </c>
      <c r="B11" s="241">
        <v>244</v>
      </c>
    </row>
    <row r="12" s="310" customFormat="1" customHeight="1" spans="1:2">
      <c r="A12" s="324" t="s">
        <v>1103</v>
      </c>
      <c r="B12" s="241">
        <v>627</v>
      </c>
    </row>
    <row r="13" s="310" customFormat="1" customHeight="1" spans="1:2">
      <c r="A13" s="324" t="s">
        <v>1104</v>
      </c>
      <c r="B13" s="241">
        <v>9</v>
      </c>
    </row>
    <row r="14" s="310" customFormat="1" customHeight="1" spans="1:2">
      <c r="A14" s="324" t="s">
        <v>1105</v>
      </c>
      <c r="B14" s="241">
        <v>5</v>
      </c>
    </row>
    <row r="15" s="310" customFormat="1" customHeight="1" spans="1:2">
      <c r="A15" s="324" t="s">
        <v>1106</v>
      </c>
      <c r="B15" s="241">
        <v>5</v>
      </c>
    </row>
    <row r="16" s="310" customFormat="1" customHeight="1" spans="1:2">
      <c r="A16" s="324" t="s">
        <v>1107</v>
      </c>
      <c r="B16" s="241">
        <v>67</v>
      </c>
    </row>
    <row r="17" s="310" customFormat="1" customHeight="1" spans="1:2">
      <c r="A17" s="324" t="s">
        <v>1108</v>
      </c>
      <c r="B17" s="241">
        <v>754</v>
      </c>
    </row>
    <row r="18" s="310" customFormat="1" customHeight="1" spans="1:2">
      <c r="A18" s="324" t="s">
        <v>1109</v>
      </c>
      <c r="B18" s="241">
        <v>1145</v>
      </c>
    </row>
    <row r="19" s="310" customFormat="1" customHeight="1" spans="1:2">
      <c r="A19" s="324" t="s">
        <v>1110</v>
      </c>
      <c r="B19" s="241">
        <v>4542</v>
      </c>
    </row>
    <row r="20" s="310" customFormat="1" customHeight="1" spans="1:2">
      <c r="A20" s="324" t="s">
        <v>1111</v>
      </c>
      <c r="B20" s="241">
        <v>1</v>
      </c>
    </row>
    <row r="21" s="310" customFormat="1" customHeight="1" spans="1:2">
      <c r="A21" s="324" t="s">
        <v>1112</v>
      </c>
      <c r="B21" s="241">
        <v>2</v>
      </c>
    </row>
    <row r="22" s="310" customFormat="1" customHeight="1" spans="1:2">
      <c r="A22" s="324" t="s">
        <v>1113</v>
      </c>
      <c r="B22" s="241">
        <v>3</v>
      </c>
    </row>
    <row r="23" s="310" customFormat="1" customHeight="1" spans="1:2">
      <c r="A23" s="324" t="s">
        <v>1114</v>
      </c>
      <c r="B23" s="241">
        <v>47</v>
      </c>
    </row>
    <row r="24" s="309" customFormat="1" customHeight="1" spans="1:2">
      <c r="A24" s="323" t="s">
        <v>1115</v>
      </c>
      <c r="B24" s="239">
        <v>20</v>
      </c>
    </row>
    <row r="25" s="310" customFormat="1" customHeight="1" spans="1:2">
      <c r="A25" s="324" t="s">
        <v>1116</v>
      </c>
      <c r="B25" s="241">
        <v>20</v>
      </c>
    </row>
    <row r="26" s="309" customFormat="1" customHeight="1" spans="1:2">
      <c r="A26" s="323" t="s">
        <v>1117</v>
      </c>
      <c r="B26" s="239">
        <v>342.38</v>
      </c>
    </row>
    <row r="27" s="310" customFormat="1" customHeight="1" spans="1:2">
      <c r="A27" s="324" t="s">
        <v>1118</v>
      </c>
      <c r="B27" s="241">
        <v>78</v>
      </c>
    </row>
    <row r="28" s="310" customFormat="1" customHeight="1" spans="1:2">
      <c r="A28" s="324" t="s">
        <v>1119</v>
      </c>
      <c r="B28" s="241">
        <v>249.01</v>
      </c>
    </row>
    <row r="29" s="310" customFormat="1" customHeight="1" spans="1:2">
      <c r="A29" s="324" t="s">
        <v>1120</v>
      </c>
      <c r="B29" s="241">
        <v>1.17</v>
      </c>
    </row>
    <row r="30" s="310" customFormat="1" customHeight="1" spans="1:2">
      <c r="A30" s="324" t="s">
        <v>1121</v>
      </c>
      <c r="B30" s="241">
        <v>1.2</v>
      </c>
    </row>
    <row r="31" s="310" customFormat="1" customHeight="1" spans="1:2">
      <c r="A31" s="324" t="s">
        <v>1122</v>
      </c>
      <c r="B31" s="241">
        <v>13</v>
      </c>
    </row>
    <row r="32" s="309" customFormat="1" customHeight="1" spans="1:2">
      <c r="A32" s="323" t="s">
        <v>1123</v>
      </c>
      <c r="B32" s="239">
        <v>9003.85</v>
      </c>
    </row>
    <row r="33" s="310" customFormat="1" customHeight="1" spans="1:2">
      <c r="A33" s="324" t="s">
        <v>1124</v>
      </c>
      <c r="B33" s="241">
        <v>7</v>
      </c>
    </row>
    <row r="34" s="310" customFormat="1" customHeight="1" spans="1:2">
      <c r="A34" s="324" t="s">
        <v>1125</v>
      </c>
      <c r="B34" s="241">
        <v>17.8</v>
      </c>
    </row>
    <row r="35" s="310" customFormat="1" customHeight="1" spans="1:2">
      <c r="A35" s="324" t="s">
        <v>1126</v>
      </c>
      <c r="B35" s="241">
        <v>57.93</v>
      </c>
    </row>
    <row r="36" s="310" customFormat="1" customHeight="1" spans="1:2">
      <c r="A36" s="324" t="s">
        <v>1125</v>
      </c>
      <c r="B36" s="241">
        <v>20.4</v>
      </c>
    </row>
    <row r="37" s="310" customFormat="1" customHeight="1" spans="1:2">
      <c r="A37" s="324" t="s">
        <v>1126</v>
      </c>
      <c r="B37" s="241">
        <v>32.55</v>
      </c>
    </row>
    <row r="38" s="310" customFormat="1" customHeight="1" spans="1:2">
      <c r="A38" s="324" t="s">
        <v>1126</v>
      </c>
      <c r="B38" s="241">
        <v>0.99</v>
      </c>
    </row>
    <row r="39" s="310" customFormat="1" customHeight="1" spans="1:2">
      <c r="A39" s="324" t="s">
        <v>1125</v>
      </c>
      <c r="B39" s="241">
        <v>8.18</v>
      </c>
    </row>
    <row r="40" s="310" customFormat="1" customHeight="1" spans="1:2">
      <c r="A40" s="324" t="s">
        <v>1127</v>
      </c>
      <c r="B40" s="241">
        <v>77</v>
      </c>
    </row>
    <row r="41" s="310" customFormat="1" customHeight="1" spans="1:2">
      <c r="A41" s="324" t="s">
        <v>1128</v>
      </c>
      <c r="B41" s="241">
        <v>319</v>
      </c>
    </row>
    <row r="42" s="310" customFormat="1" customHeight="1" spans="1:2">
      <c r="A42" s="324" t="s">
        <v>1129</v>
      </c>
      <c r="B42" s="241">
        <v>1447</v>
      </c>
    </row>
    <row r="43" s="310" customFormat="1" customHeight="1" spans="1:2">
      <c r="A43" s="324" t="s">
        <v>1130</v>
      </c>
      <c r="B43" s="241">
        <v>1800</v>
      </c>
    </row>
    <row r="44" s="310" customFormat="1" customHeight="1" spans="1:2">
      <c r="A44" s="324" t="s">
        <v>1131</v>
      </c>
      <c r="B44" s="241">
        <v>909</v>
      </c>
    </row>
    <row r="45" s="310" customFormat="1" customHeight="1" spans="1:2">
      <c r="A45" s="324" t="s">
        <v>1131</v>
      </c>
      <c r="B45" s="241">
        <v>17</v>
      </c>
    </row>
    <row r="46" s="310" customFormat="1" customHeight="1" spans="1:2">
      <c r="A46" s="324" t="s">
        <v>1132</v>
      </c>
      <c r="B46" s="241">
        <v>4290</v>
      </c>
    </row>
    <row r="47" s="309" customFormat="1" customHeight="1" spans="1:2">
      <c r="A47" s="323" t="s">
        <v>1133</v>
      </c>
      <c r="B47" s="239">
        <v>4991.37</v>
      </c>
    </row>
    <row r="48" s="310" customFormat="1" customHeight="1" spans="1:2">
      <c r="A48" s="324" t="s">
        <v>1134</v>
      </c>
      <c r="B48" s="241">
        <v>258</v>
      </c>
    </row>
    <row r="49" s="310" customFormat="1" customHeight="1" spans="1:2">
      <c r="A49" s="324" t="s">
        <v>1135</v>
      </c>
      <c r="B49" s="241">
        <v>65</v>
      </c>
    </row>
    <row r="50" s="310" customFormat="1" customHeight="1" spans="1:2">
      <c r="A50" s="324" t="s">
        <v>1135</v>
      </c>
      <c r="B50" s="241">
        <v>244</v>
      </c>
    </row>
    <row r="51" s="310" customFormat="1" customHeight="1" spans="1:2">
      <c r="A51" s="324" t="s">
        <v>1136</v>
      </c>
      <c r="B51" s="241">
        <v>3116</v>
      </c>
    </row>
    <row r="52" s="310" customFormat="1" customHeight="1" spans="1:2">
      <c r="A52" s="324" t="s">
        <v>1137</v>
      </c>
      <c r="B52" s="241">
        <v>168.37</v>
      </c>
    </row>
    <row r="53" s="310" customFormat="1" customHeight="1" spans="1:2">
      <c r="A53" s="324" t="s">
        <v>1138</v>
      </c>
      <c r="B53" s="241">
        <v>50</v>
      </c>
    </row>
    <row r="54" s="310" customFormat="1" customHeight="1" spans="1:2">
      <c r="A54" s="324" t="s">
        <v>1139</v>
      </c>
      <c r="B54" s="241">
        <v>52</v>
      </c>
    </row>
    <row r="55" s="310" customFormat="1" customHeight="1" spans="1:2">
      <c r="A55" s="324" t="s">
        <v>1140</v>
      </c>
      <c r="B55" s="241">
        <v>10</v>
      </c>
    </row>
    <row r="56" s="310" customFormat="1" customHeight="1" spans="1:2">
      <c r="A56" s="324" t="s">
        <v>1141</v>
      </c>
      <c r="B56" s="241">
        <v>1013</v>
      </c>
    </row>
    <row r="57" s="310" customFormat="1" customHeight="1" spans="1:2">
      <c r="A57" s="324" t="s">
        <v>1142</v>
      </c>
      <c r="B57" s="241">
        <v>15</v>
      </c>
    </row>
    <row r="58" s="309" customFormat="1" customHeight="1" spans="1:2">
      <c r="A58" s="323" t="s">
        <v>1143</v>
      </c>
      <c r="B58" s="239">
        <v>69.2</v>
      </c>
    </row>
    <row r="59" s="310" customFormat="1" customHeight="1" spans="1:2">
      <c r="A59" s="324" t="s">
        <v>1144</v>
      </c>
      <c r="B59" s="241">
        <v>69.2</v>
      </c>
    </row>
    <row r="60" s="309" customFormat="1" customHeight="1" spans="1:2">
      <c r="A60" s="323" t="s">
        <v>1145</v>
      </c>
      <c r="B60" s="239">
        <v>9399.16</v>
      </c>
    </row>
    <row r="61" s="310" customFormat="1" customHeight="1" spans="1:2">
      <c r="A61" s="324" t="s">
        <v>1146</v>
      </c>
      <c r="B61" s="241">
        <v>28.7</v>
      </c>
    </row>
    <row r="62" s="310" customFormat="1" customHeight="1" spans="1:2">
      <c r="A62" s="324" t="s">
        <v>1147</v>
      </c>
      <c r="B62" s="241">
        <v>85.24</v>
      </c>
    </row>
    <row r="63" s="310" customFormat="1" customHeight="1" spans="1:2">
      <c r="A63" s="324" t="s">
        <v>1146</v>
      </c>
      <c r="B63" s="241">
        <v>0.15</v>
      </c>
    </row>
    <row r="64" s="310" customFormat="1" customHeight="1" spans="1:2">
      <c r="A64" s="324" t="s">
        <v>1148</v>
      </c>
      <c r="B64" s="241">
        <v>10</v>
      </c>
    </row>
    <row r="65" s="310" customFormat="1" customHeight="1" spans="1:2">
      <c r="A65" s="324" t="s">
        <v>1149</v>
      </c>
      <c r="B65" s="241">
        <v>280</v>
      </c>
    </row>
    <row r="66" s="310" customFormat="1" customHeight="1" spans="1:2">
      <c r="A66" s="324" t="s">
        <v>1150</v>
      </c>
      <c r="B66" s="241">
        <v>348</v>
      </c>
    </row>
    <row r="67" s="310" customFormat="1" customHeight="1" spans="1:2">
      <c r="A67" s="324" t="s">
        <v>1151</v>
      </c>
      <c r="B67" s="241">
        <v>50</v>
      </c>
    </row>
    <row r="68" s="310" customFormat="1" customHeight="1" spans="1:2">
      <c r="A68" s="324" t="s">
        <v>1152</v>
      </c>
      <c r="B68" s="241">
        <v>1052</v>
      </c>
    </row>
    <row r="69" s="310" customFormat="1" customHeight="1" spans="1:2">
      <c r="A69" s="324" t="s">
        <v>1153</v>
      </c>
      <c r="B69" s="241">
        <v>520</v>
      </c>
    </row>
    <row r="70" s="310" customFormat="1" customHeight="1" spans="1:2">
      <c r="A70" s="324" t="s">
        <v>1154</v>
      </c>
      <c r="B70" s="241">
        <v>2619.21</v>
      </c>
    </row>
    <row r="71" s="310" customFormat="1" customHeight="1" spans="1:2">
      <c r="A71" s="324" t="s">
        <v>1155</v>
      </c>
      <c r="B71" s="241">
        <v>175</v>
      </c>
    </row>
    <row r="72" s="310" customFormat="1" customHeight="1" spans="1:2">
      <c r="A72" s="324" t="s">
        <v>1156</v>
      </c>
      <c r="B72" s="241">
        <v>217</v>
      </c>
    </row>
    <row r="73" s="310" customFormat="1" customHeight="1" spans="1:2">
      <c r="A73" s="324" t="s">
        <v>1157</v>
      </c>
      <c r="B73" s="241">
        <v>800.58</v>
      </c>
    </row>
    <row r="74" s="310" customFormat="1" customHeight="1" spans="1:2">
      <c r="A74" s="324" t="s">
        <v>1158</v>
      </c>
      <c r="B74" s="241">
        <v>33</v>
      </c>
    </row>
    <row r="75" s="310" customFormat="1" customHeight="1" spans="1:2">
      <c r="A75" s="324" t="s">
        <v>1159</v>
      </c>
      <c r="B75" s="241">
        <v>220.2</v>
      </c>
    </row>
    <row r="76" s="310" customFormat="1" customHeight="1" spans="1:2">
      <c r="A76" s="324" t="s">
        <v>1160</v>
      </c>
      <c r="B76" s="241">
        <v>144.73</v>
      </c>
    </row>
    <row r="77" s="310" customFormat="1" customHeight="1" spans="1:2">
      <c r="A77" s="324" t="s">
        <v>1160</v>
      </c>
      <c r="B77" s="241">
        <v>262.95</v>
      </c>
    </row>
    <row r="78" s="310" customFormat="1" customHeight="1" spans="1:2">
      <c r="A78" s="324" t="s">
        <v>1160</v>
      </c>
      <c r="B78" s="241">
        <v>10</v>
      </c>
    </row>
    <row r="79" s="310" customFormat="1" customHeight="1" spans="1:2">
      <c r="A79" s="324" t="s">
        <v>1161</v>
      </c>
      <c r="B79" s="241">
        <v>20.4</v>
      </c>
    </row>
    <row r="80" s="310" customFormat="1" customHeight="1" spans="1:2">
      <c r="A80" s="324" t="s">
        <v>1162</v>
      </c>
      <c r="B80" s="241">
        <v>2522</v>
      </c>
    </row>
    <row r="81" s="311" customFormat="1" customHeight="1" spans="1:2">
      <c r="A81" s="323" t="s">
        <v>1163</v>
      </c>
      <c r="B81" s="239">
        <v>170</v>
      </c>
    </row>
    <row r="82" customHeight="1" spans="1:2">
      <c r="A82" s="324" t="s">
        <v>1164</v>
      </c>
      <c r="B82" s="241">
        <v>27</v>
      </c>
    </row>
    <row r="83" customHeight="1" spans="1:2">
      <c r="A83" s="324" t="s">
        <v>1165</v>
      </c>
      <c r="B83" s="241">
        <v>80</v>
      </c>
    </row>
    <row r="84" customHeight="1" spans="1:2">
      <c r="A84" s="324" t="s">
        <v>1166</v>
      </c>
      <c r="B84" s="241">
        <v>63</v>
      </c>
    </row>
    <row r="85" s="312" customFormat="1" customHeight="1" spans="1:2">
      <c r="A85" s="323" t="s">
        <v>1167</v>
      </c>
      <c r="B85" s="239">
        <v>305</v>
      </c>
    </row>
    <row r="86" customHeight="1" spans="1:2">
      <c r="A86" s="324" t="s">
        <v>1168</v>
      </c>
      <c r="B86" s="241">
        <v>23</v>
      </c>
    </row>
    <row r="87" customHeight="1" spans="1:2">
      <c r="A87" s="324" t="s">
        <v>1169</v>
      </c>
      <c r="B87" s="241">
        <v>60</v>
      </c>
    </row>
    <row r="88" customHeight="1" spans="1:2">
      <c r="A88" s="324" t="s">
        <v>1170</v>
      </c>
      <c r="B88" s="241">
        <v>222</v>
      </c>
    </row>
    <row r="89" s="312" customFormat="1" customHeight="1" spans="1:2">
      <c r="A89" s="323" t="s">
        <v>1171</v>
      </c>
      <c r="B89" s="239">
        <v>27</v>
      </c>
    </row>
    <row r="90" customHeight="1" spans="1:2">
      <c r="A90" s="324" t="s">
        <v>1172</v>
      </c>
      <c r="B90" s="241">
        <v>27</v>
      </c>
    </row>
    <row r="91" s="313" customFormat="1" customHeight="1" spans="1:2">
      <c r="A91" s="325" t="s">
        <v>79</v>
      </c>
      <c r="B91" s="239">
        <v>35536.46</v>
      </c>
    </row>
  </sheetData>
  <mergeCells count="1">
    <mergeCell ref="A2:B2"/>
  </mergeCells>
  <printOptions horizontalCentered="1"/>
  <pageMargins left="0.78740157480315" right="0.748031496062992" top="1.18110236220472" bottom="0.984251968503937" header="0.511811023622047" footer="0.511811023622047"/>
  <pageSetup paperSize="9"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B7" sqref="B7"/>
    </sheetView>
  </sheetViews>
  <sheetFormatPr defaultColWidth="9" defaultRowHeight="15.75" outlineLevelRow="6" outlineLevelCol="1"/>
  <cols>
    <col min="1" max="1" width="40.875" style="116" customWidth="1"/>
    <col min="2" max="2" width="22.75" style="213" customWidth="1"/>
    <col min="3" max="16384" width="9" style="116"/>
  </cols>
  <sheetData>
    <row r="1" ht="26.25" customHeight="1" spans="1:1">
      <c r="A1" s="113" t="s">
        <v>1173</v>
      </c>
    </row>
    <row r="2" ht="24.75" customHeight="1" spans="1:2">
      <c r="A2" s="118" t="s">
        <v>1174</v>
      </c>
      <c r="B2" s="118"/>
    </row>
    <row r="3" s="113" customFormat="1" ht="18.75" customHeight="1" spans="2:2">
      <c r="B3" s="214" t="s">
        <v>1075</v>
      </c>
    </row>
    <row r="4" s="114" customFormat="1" ht="34.5" customHeight="1" spans="1:2">
      <c r="A4" s="300" t="s">
        <v>35</v>
      </c>
      <c r="B4" s="301" t="s">
        <v>1042</v>
      </c>
    </row>
    <row r="5" s="114" customFormat="1" ht="34.5" customHeight="1" spans="1:2">
      <c r="A5" s="302" t="s">
        <v>1175</v>
      </c>
      <c r="B5" s="303">
        <v>734727.5</v>
      </c>
    </row>
    <row r="6" s="114" customFormat="1" ht="34.5" customHeight="1" spans="1:2">
      <c r="A6" s="304" t="s">
        <v>1176</v>
      </c>
      <c r="B6" s="303">
        <v>1061.91</v>
      </c>
    </row>
    <row r="7" s="114" customFormat="1" ht="34.5" customHeight="1" spans="1:2">
      <c r="A7" s="305" t="s">
        <v>32</v>
      </c>
      <c r="B7" s="306">
        <f>SUM(B5:B6)</f>
        <v>735789.41</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2"/>
  <sheetViews>
    <sheetView topLeftCell="B34" workbookViewId="0">
      <selection activeCell="B9" sqref="B9"/>
    </sheetView>
  </sheetViews>
  <sheetFormatPr defaultColWidth="7" defaultRowHeight="27.75" customHeight="1"/>
  <cols>
    <col min="1" max="1" width="10" style="275" hidden="1" customWidth="1"/>
    <col min="2" max="2" width="52.875" style="274" customWidth="1"/>
    <col min="3" max="3" width="25.125" style="276" customWidth="1"/>
    <col min="4" max="4" width="10.375" style="272" hidden="1" customWidth="1"/>
    <col min="5" max="5" width="9.625" style="272" hidden="1" customWidth="1"/>
    <col min="6" max="6" width="8.125" style="272" hidden="1" customWidth="1"/>
    <col min="7" max="7" width="9.625" style="277" hidden="1" customWidth="1"/>
    <col min="8" max="8" width="17.5" style="277" hidden="1" customWidth="1"/>
    <col min="9" max="9" width="12.5" style="278" hidden="1" customWidth="1"/>
    <col min="10" max="10" width="7" style="279" hidden="1" customWidth="1"/>
    <col min="11" max="12" width="7" style="272" hidden="1" customWidth="1"/>
    <col min="13" max="13" width="13.875" style="272" hidden="1" customWidth="1"/>
    <col min="14" max="14" width="7.875" style="272" hidden="1" customWidth="1"/>
    <col min="15" max="15" width="9.5" style="272" hidden="1" customWidth="1"/>
    <col min="16" max="16" width="6.875" style="272" hidden="1" customWidth="1"/>
    <col min="17" max="17" width="9" style="272" hidden="1" customWidth="1"/>
    <col min="18" max="18" width="5.875" style="272" hidden="1" customWidth="1"/>
    <col min="19" max="19" width="5.25" style="272" hidden="1" customWidth="1"/>
    <col min="20" max="20" width="6.5" style="272" hidden="1" customWidth="1"/>
    <col min="21" max="22" width="7" style="272" hidden="1" customWidth="1"/>
    <col min="23" max="23" width="10.625" style="272" hidden="1" customWidth="1"/>
    <col min="24" max="24" width="10.5" style="272" hidden="1" customWidth="1"/>
    <col min="25" max="25" width="7" style="272" hidden="1" customWidth="1"/>
    <col min="26" max="16384" width="7" style="272"/>
  </cols>
  <sheetData>
    <row r="1" s="271" customFormat="1" customHeight="1" spans="2:10">
      <c r="B1" s="280" t="s">
        <v>1177</v>
      </c>
      <c r="C1" s="281"/>
      <c r="G1" s="282"/>
      <c r="H1" s="282"/>
      <c r="I1" s="296"/>
      <c r="J1" s="297"/>
    </row>
    <row r="2" s="271" customFormat="1" customHeight="1" spans="1:10">
      <c r="A2" s="39" t="s">
        <v>1178</v>
      </c>
      <c r="B2" s="39"/>
      <c r="C2" s="39"/>
      <c r="J2" s="297"/>
    </row>
    <row r="3" s="272" customFormat="1" customHeight="1" spans="1:13">
      <c r="A3" s="275"/>
      <c r="B3" s="274"/>
      <c r="C3" s="283" t="s">
        <v>2</v>
      </c>
      <c r="E3" s="272">
        <v>12.11</v>
      </c>
      <c r="G3" s="272">
        <v>12.22</v>
      </c>
      <c r="J3" s="279"/>
      <c r="M3" s="272">
        <v>1.2</v>
      </c>
    </row>
    <row r="4" s="273" customFormat="1" customHeight="1" spans="1:15">
      <c r="A4" s="284" t="s">
        <v>36</v>
      </c>
      <c r="B4" s="148" t="s">
        <v>83</v>
      </c>
      <c r="C4" s="168" t="s">
        <v>4</v>
      </c>
      <c r="G4" s="285" t="s">
        <v>36</v>
      </c>
      <c r="H4" s="285" t="s">
        <v>37</v>
      </c>
      <c r="I4" s="285" t="s">
        <v>38</v>
      </c>
      <c r="J4" s="298"/>
      <c r="M4" s="285" t="s">
        <v>36</v>
      </c>
      <c r="N4" s="285" t="s">
        <v>37</v>
      </c>
      <c r="O4" s="285" t="s">
        <v>38</v>
      </c>
    </row>
    <row r="5" s="274" customFormat="1" customHeight="1" spans="1:25">
      <c r="A5" s="174"/>
      <c r="B5" s="286" t="s">
        <v>39</v>
      </c>
      <c r="C5" s="287">
        <v>571296.4</v>
      </c>
      <c r="D5" s="274">
        <v>105429</v>
      </c>
      <c r="E5" s="274">
        <v>595734.14</v>
      </c>
      <c r="F5" s="274">
        <f>104401+13602</f>
        <v>118003</v>
      </c>
      <c r="G5" s="288" t="s">
        <v>40</v>
      </c>
      <c r="H5" s="289" t="s">
        <v>41</v>
      </c>
      <c r="I5" s="288">
        <v>596221.15</v>
      </c>
      <c r="J5" s="274" t="e">
        <f>G5-B5</f>
        <v>#VALUE!</v>
      </c>
      <c r="K5" s="274">
        <f>I5-C5</f>
        <v>24924.75</v>
      </c>
      <c r="L5" s="274">
        <v>75943</v>
      </c>
      <c r="M5" s="288" t="s">
        <v>40</v>
      </c>
      <c r="N5" s="289" t="s">
        <v>41</v>
      </c>
      <c r="O5" s="288">
        <v>643048.95</v>
      </c>
      <c r="P5" s="274" t="e">
        <f>M5-B5</f>
        <v>#VALUE!</v>
      </c>
      <c r="Q5" s="274">
        <f>O5-C5</f>
        <v>71752.5499999999</v>
      </c>
      <c r="S5" s="274">
        <v>717759</v>
      </c>
      <c r="U5" s="204" t="s">
        <v>40</v>
      </c>
      <c r="V5" s="205" t="s">
        <v>41</v>
      </c>
      <c r="W5" s="204">
        <v>659380.53</v>
      </c>
      <c r="X5" s="274">
        <f>C5-W5</f>
        <v>-88084.13</v>
      </c>
      <c r="Y5" s="274" t="e">
        <f>U5-B5</f>
        <v>#VALUE!</v>
      </c>
    </row>
    <row r="6" s="274" customFormat="1" customHeight="1" spans="1:23">
      <c r="A6" s="174">
        <v>212</v>
      </c>
      <c r="B6" s="263" t="s">
        <v>1179</v>
      </c>
      <c r="C6" s="264">
        <v>549028.4</v>
      </c>
      <c r="G6" s="288"/>
      <c r="H6" s="288"/>
      <c r="I6" s="288"/>
      <c r="M6" s="288"/>
      <c r="N6" s="288"/>
      <c r="O6" s="288"/>
      <c r="U6" s="204"/>
      <c r="V6" s="204"/>
      <c r="W6" s="204"/>
    </row>
    <row r="7" s="272" customFormat="1" customHeight="1" spans="1:25">
      <c r="A7" s="265">
        <v>21208</v>
      </c>
      <c r="B7" s="266" t="s">
        <v>1180</v>
      </c>
      <c r="C7" s="264">
        <v>549028.4</v>
      </c>
      <c r="D7" s="290"/>
      <c r="E7" s="290">
        <v>135.6</v>
      </c>
      <c r="G7" s="277" t="s">
        <v>49</v>
      </c>
      <c r="H7" s="277" t="s">
        <v>1181</v>
      </c>
      <c r="I7" s="278">
        <v>135.6</v>
      </c>
      <c r="J7" s="279" t="e">
        <f>G7-#REF!</f>
        <v>#REF!</v>
      </c>
      <c r="K7" s="292" t="e">
        <f>I7-#REF!</f>
        <v>#REF!</v>
      </c>
      <c r="L7" s="292"/>
      <c r="M7" s="277" t="s">
        <v>49</v>
      </c>
      <c r="N7" s="277" t="s">
        <v>1181</v>
      </c>
      <c r="O7" s="278">
        <v>135.6</v>
      </c>
      <c r="P7" s="279" t="e">
        <f>M7-#REF!</f>
        <v>#REF!</v>
      </c>
      <c r="Q7" s="292" t="e">
        <f>O7-#REF!</f>
        <v>#REF!</v>
      </c>
      <c r="U7" s="206" t="s">
        <v>49</v>
      </c>
      <c r="V7" s="206" t="s">
        <v>1181</v>
      </c>
      <c r="W7" s="207">
        <v>135.6</v>
      </c>
      <c r="X7" s="272" t="e">
        <f>#REF!-W7</f>
        <v>#REF!</v>
      </c>
      <c r="Y7" s="272" t="e">
        <f>U7-#REF!</f>
        <v>#REF!</v>
      </c>
    </row>
    <row r="8" customHeight="1" spans="1:25">
      <c r="A8" s="265">
        <v>2120801</v>
      </c>
      <c r="B8" s="266" t="s">
        <v>1182</v>
      </c>
      <c r="C8" s="264">
        <v>161896.79</v>
      </c>
      <c r="Q8" s="292"/>
      <c r="U8" s="206" t="s">
        <v>1086</v>
      </c>
      <c r="V8" s="299" t="s">
        <v>1183</v>
      </c>
      <c r="W8" s="207">
        <v>19998</v>
      </c>
      <c r="X8" s="272" t="e">
        <f>#REF!-W8</f>
        <v>#REF!</v>
      </c>
      <c r="Y8" s="272" t="e">
        <f>U8-#REF!</f>
        <v>#REF!</v>
      </c>
    </row>
    <row r="9" customHeight="1" spans="1:25">
      <c r="A9" s="265">
        <v>2120802</v>
      </c>
      <c r="B9" s="266" t="s">
        <v>1184</v>
      </c>
      <c r="C9" s="264">
        <v>4000</v>
      </c>
      <c r="Q9" s="292"/>
      <c r="U9" s="206" t="s">
        <v>1088</v>
      </c>
      <c r="V9" s="206" t="s">
        <v>1185</v>
      </c>
      <c r="W9" s="207">
        <v>19998</v>
      </c>
      <c r="X9" s="272" t="e">
        <f>#REF!-W9</f>
        <v>#REF!</v>
      </c>
      <c r="Y9" s="272" t="e">
        <f>U9-#REF!</f>
        <v>#REF!</v>
      </c>
    </row>
    <row r="10" customHeight="1" spans="1:17">
      <c r="A10" s="265">
        <v>2120803</v>
      </c>
      <c r="B10" s="267" t="s">
        <v>1186</v>
      </c>
      <c r="C10" s="264">
        <v>55009</v>
      </c>
      <c r="Q10" s="292"/>
    </row>
    <row r="11" customHeight="1" spans="1:17">
      <c r="A11" s="265">
        <v>2120804</v>
      </c>
      <c r="B11" s="267" t="s">
        <v>1187</v>
      </c>
      <c r="C11" s="264">
        <v>10932.61</v>
      </c>
      <c r="Q11" s="292"/>
    </row>
    <row r="12" customHeight="1" spans="1:17">
      <c r="A12" s="265">
        <v>2120805</v>
      </c>
      <c r="B12" s="267" t="s">
        <v>1188</v>
      </c>
      <c r="C12" s="264">
        <v>2000</v>
      </c>
      <c r="Q12" s="292"/>
    </row>
    <row r="13" customHeight="1" spans="1:17">
      <c r="A13" s="265">
        <v>2120806</v>
      </c>
      <c r="B13" s="267" t="s">
        <v>1189</v>
      </c>
      <c r="C13" s="264">
        <v>200</v>
      </c>
      <c r="Q13" s="292"/>
    </row>
    <row r="14" customHeight="1" spans="1:17">
      <c r="A14" s="265">
        <v>2120810</v>
      </c>
      <c r="B14" s="267" t="s">
        <v>1190</v>
      </c>
      <c r="C14" s="264">
        <v>160595</v>
      </c>
      <c r="Q14" s="292"/>
    </row>
    <row r="15" customHeight="1" spans="1:17">
      <c r="A15" s="265">
        <v>2120814</v>
      </c>
      <c r="B15" s="267" t="s">
        <v>1191</v>
      </c>
      <c r="C15" s="264">
        <v>800</v>
      </c>
      <c r="Q15" s="292"/>
    </row>
    <row r="16" customHeight="1" spans="1:17">
      <c r="A16" s="265">
        <v>2120816</v>
      </c>
      <c r="B16" s="267" t="s">
        <v>1192</v>
      </c>
      <c r="C16" s="264">
        <v>6825</v>
      </c>
      <c r="Q16" s="292"/>
    </row>
    <row r="17" customHeight="1" spans="1:17">
      <c r="A17" s="265">
        <v>2120899</v>
      </c>
      <c r="B17" s="267" t="s">
        <v>1193</v>
      </c>
      <c r="C17" s="264">
        <v>146770</v>
      </c>
      <c r="Q17" s="292"/>
    </row>
    <row r="18" customHeight="1" spans="1:17">
      <c r="A18" s="265">
        <v>232</v>
      </c>
      <c r="B18" s="267" t="s">
        <v>1194</v>
      </c>
      <c r="C18" s="264">
        <v>21865</v>
      </c>
      <c r="Q18" s="292"/>
    </row>
    <row r="19" customHeight="1" spans="1:17">
      <c r="A19" s="265">
        <v>23204</v>
      </c>
      <c r="B19" s="267" t="s">
        <v>1195</v>
      </c>
      <c r="C19" s="264">
        <v>21865</v>
      </c>
      <c r="Q19" s="292"/>
    </row>
    <row r="20" customHeight="1" spans="1:17">
      <c r="A20" s="265">
        <v>2320411</v>
      </c>
      <c r="B20" s="267" t="s">
        <v>1196</v>
      </c>
      <c r="C20" s="264">
        <v>7652</v>
      </c>
      <c r="Q20" s="292"/>
    </row>
    <row r="21" customHeight="1" spans="1:17">
      <c r="A21" s="265">
        <v>2320431</v>
      </c>
      <c r="B21" s="267" t="s">
        <v>1197</v>
      </c>
      <c r="C21" s="264">
        <v>1258</v>
      </c>
      <c r="Q21" s="292"/>
    </row>
    <row r="22" customHeight="1" spans="1:17">
      <c r="A22" s="265">
        <v>2320433</v>
      </c>
      <c r="B22" s="267" t="s">
        <v>1198</v>
      </c>
      <c r="C22" s="264">
        <v>8691</v>
      </c>
      <c r="Q22" s="292"/>
    </row>
    <row r="23" customHeight="1" spans="1:17">
      <c r="A23" s="265">
        <v>2320498</v>
      </c>
      <c r="B23" s="267" t="s">
        <v>1199</v>
      </c>
      <c r="C23" s="264">
        <v>4264</v>
      </c>
      <c r="Q23" s="292"/>
    </row>
    <row r="24" customHeight="1" spans="1:17">
      <c r="A24" s="265">
        <v>233</v>
      </c>
      <c r="B24" s="267" t="s">
        <v>1200</v>
      </c>
      <c r="C24" s="264">
        <v>403</v>
      </c>
      <c r="Q24" s="292"/>
    </row>
    <row r="25" customHeight="1" spans="1:17">
      <c r="A25" s="265">
        <v>23304</v>
      </c>
      <c r="B25" s="267" t="s">
        <v>1201</v>
      </c>
      <c r="C25" s="264">
        <v>403</v>
      </c>
      <c r="Q25" s="292"/>
    </row>
    <row r="26" customHeight="1" spans="1:17">
      <c r="A26" s="265">
        <v>2330411</v>
      </c>
      <c r="B26" s="267" t="s">
        <v>1202</v>
      </c>
      <c r="C26" s="264">
        <v>20</v>
      </c>
      <c r="Q26" s="292"/>
    </row>
    <row r="27" customHeight="1" spans="1:17">
      <c r="A27" s="265">
        <v>2330431</v>
      </c>
      <c r="B27" s="267" t="s">
        <v>1203</v>
      </c>
      <c r="C27" s="264">
        <v>1</v>
      </c>
      <c r="Q27" s="292"/>
    </row>
    <row r="28" customHeight="1" spans="1:17">
      <c r="A28" s="265">
        <v>2330433</v>
      </c>
      <c r="B28" s="267" t="s">
        <v>1204</v>
      </c>
      <c r="C28" s="264">
        <v>191</v>
      </c>
      <c r="Q28" s="292"/>
    </row>
    <row r="29" customHeight="1" spans="1:17">
      <c r="A29" s="265">
        <v>2330498</v>
      </c>
      <c r="B29" s="267" t="s">
        <v>1205</v>
      </c>
      <c r="C29" s="264">
        <v>191</v>
      </c>
      <c r="Q29" s="292"/>
    </row>
    <row r="30" customHeight="1" spans="1:17">
      <c r="A30" s="265"/>
      <c r="B30" s="286" t="s">
        <v>1206</v>
      </c>
      <c r="C30" s="291">
        <f>SUM(C31,C34,C38)</f>
        <v>1061.91</v>
      </c>
      <c r="Q30" s="292"/>
    </row>
    <row r="31" s="274" customFormat="1" customHeight="1" spans="1:23">
      <c r="A31" s="174"/>
      <c r="B31" s="263" t="s">
        <v>1207</v>
      </c>
      <c r="C31" s="264">
        <v>64</v>
      </c>
      <c r="G31" s="288"/>
      <c r="H31" s="288"/>
      <c r="I31" s="288"/>
      <c r="M31" s="288"/>
      <c r="N31" s="288"/>
      <c r="O31" s="288"/>
      <c r="U31" s="204"/>
      <c r="V31" s="204"/>
      <c r="W31" s="204"/>
    </row>
    <row r="32" s="274" customFormat="1" customHeight="1" spans="1:23">
      <c r="A32" s="174"/>
      <c r="B32" s="263" t="s">
        <v>1208</v>
      </c>
      <c r="C32" s="264">
        <v>64</v>
      </c>
      <c r="G32" s="288"/>
      <c r="H32" s="288"/>
      <c r="I32" s="288"/>
      <c r="M32" s="288"/>
      <c r="N32" s="288"/>
      <c r="O32" s="288"/>
      <c r="U32" s="204"/>
      <c r="V32" s="204"/>
      <c r="W32" s="204"/>
    </row>
    <row r="33" s="272" customFormat="1" customHeight="1" spans="1:25">
      <c r="A33" s="265"/>
      <c r="B33" s="266" t="s">
        <v>1209</v>
      </c>
      <c r="C33" s="264">
        <v>64</v>
      </c>
      <c r="D33" s="292">
        <v>105429</v>
      </c>
      <c r="E33" s="276">
        <v>595734.14</v>
      </c>
      <c r="F33" s="272">
        <f>104401+13602</f>
        <v>118003</v>
      </c>
      <c r="G33" s="277" t="s">
        <v>40</v>
      </c>
      <c r="H33" s="293" t="s">
        <v>41</v>
      </c>
      <c r="I33" s="278">
        <v>596221.15</v>
      </c>
      <c r="J33" s="279">
        <f>G33-B66</f>
        <v>201</v>
      </c>
      <c r="K33" s="292">
        <f>I33-C66</f>
        <v>596221.15</v>
      </c>
      <c r="L33" s="292">
        <v>75943</v>
      </c>
      <c r="M33" s="277" t="s">
        <v>40</v>
      </c>
      <c r="N33" s="293" t="s">
        <v>41</v>
      </c>
      <c r="O33" s="278">
        <v>643048.95</v>
      </c>
      <c r="P33" s="279">
        <f>M33-B66</f>
        <v>201</v>
      </c>
      <c r="Q33" s="292">
        <f>O33-C66</f>
        <v>643048.95</v>
      </c>
      <c r="S33" s="272">
        <v>717759</v>
      </c>
      <c r="U33" s="206" t="s">
        <v>40</v>
      </c>
      <c r="V33" s="208" t="s">
        <v>41</v>
      </c>
      <c r="W33" s="207">
        <v>659380.53</v>
      </c>
      <c r="X33" s="272">
        <f>C66-W33</f>
        <v>-659380.53</v>
      </c>
      <c r="Y33" s="272">
        <f>U33-B66</f>
        <v>201</v>
      </c>
    </row>
    <row r="34" customHeight="1" spans="1:25">
      <c r="A34" s="265"/>
      <c r="B34" s="266" t="s">
        <v>1210</v>
      </c>
      <c r="C34" s="264">
        <v>480</v>
      </c>
      <c r="Q34" s="292"/>
      <c r="U34" s="206" t="s">
        <v>1090</v>
      </c>
      <c r="V34" s="206" t="s">
        <v>1211</v>
      </c>
      <c r="W34" s="207">
        <v>19998</v>
      </c>
      <c r="X34" s="272" t="e">
        <f>#REF!-W34</f>
        <v>#REF!</v>
      </c>
      <c r="Y34" s="272" t="e">
        <f>U34-#REF!</f>
        <v>#REF!</v>
      </c>
    </row>
    <row r="35" customHeight="1" spans="1:17">
      <c r="A35" s="265"/>
      <c r="B35" s="266" t="s">
        <v>1212</v>
      </c>
      <c r="C35" s="264">
        <v>480</v>
      </c>
      <c r="Q35" s="292"/>
    </row>
    <row r="36" customHeight="1" spans="1:17">
      <c r="A36" s="265"/>
      <c r="B36" s="266" t="s">
        <v>1213</v>
      </c>
      <c r="C36" s="264">
        <v>299</v>
      </c>
      <c r="Q36" s="292"/>
    </row>
    <row r="37" customHeight="1" spans="1:17">
      <c r="A37" s="265"/>
      <c r="B37" s="266" t="s">
        <v>1214</v>
      </c>
      <c r="C37" s="264">
        <v>181</v>
      </c>
      <c r="Q37" s="292"/>
    </row>
    <row r="38" customHeight="1" spans="1:17">
      <c r="A38" s="265"/>
      <c r="B38" s="294" t="s">
        <v>1215</v>
      </c>
      <c r="C38" s="201">
        <f>C39</f>
        <v>517.91</v>
      </c>
      <c r="Q38" s="292"/>
    </row>
    <row r="39" customHeight="1" spans="1:17">
      <c r="A39" s="265"/>
      <c r="B39" s="294" t="s">
        <v>1216</v>
      </c>
      <c r="C39" s="201">
        <f>SUM(C40:C41)</f>
        <v>517.91</v>
      </c>
      <c r="Q39" s="292"/>
    </row>
    <row r="40" customHeight="1" spans="1:17">
      <c r="A40" s="265"/>
      <c r="B40" s="294" t="s">
        <v>1217</v>
      </c>
      <c r="C40" s="201">
        <f>1.13+17.8+124+235</f>
        <v>377.93</v>
      </c>
      <c r="Q40" s="292"/>
    </row>
    <row r="41" customHeight="1" spans="1:17">
      <c r="A41" s="265"/>
      <c r="B41" s="294" t="s">
        <v>1218</v>
      </c>
      <c r="C41" s="201">
        <v>139.98</v>
      </c>
      <c r="Q41" s="292"/>
    </row>
    <row r="42" customHeight="1" spans="1:3">
      <c r="A42" s="265"/>
      <c r="B42" s="295" t="s">
        <v>79</v>
      </c>
      <c r="C42" s="291">
        <f>C30+C5</f>
        <v>572358.31</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topLeftCell="A16" workbookViewId="0">
      <selection activeCell="C9" sqref="C9"/>
    </sheetView>
  </sheetViews>
  <sheetFormatPr defaultColWidth="7" defaultRowHeight="27" customHeight="1" outlineLevelCol="2"/>
  <cols>
    <col min="1" max="1" width="13" style="58" customWidth="1"/>
    <col min="2" max="2" width="56.75" style="41" customWidth="1"/>
    <col min="3" max="3" width="18.125" style="59" customWidth="1"/>
    <col min="4" max="16384" width="7" style="38"/>
  </cols>
  <sheetData>
    <row r="1" customHeight="1" spans="1:1">
      <c r="A1" s="63" t="s">
        <v>1219</v>
      </c>
    </row>
    <row r="2" ht="32" customHeight="1" spans="1:3">
      <c r="A2" s="39" t="s">
        <v>1220</v>
      </c>
      <c r="B2" s="64"/>
      <c r="C2" s="65"/>
    </row>
    <row r="3" s="41" customFormat="1" customHeight="1" spans="1:3">
      <c r="A3" s="58"/>
      <c r="C3" s="260" t="s">
        <v>1075</v>
      </c>
    </row>
    <row r="4" s="258" customFormat="1" customHeight="1" spans="1:3">
      <c r="A4" s="249" t="s">
        <v>36</v>
      </c>
      <c r="B4" s="261" t="s">
        <v>83</v>
      </c>
      <c r="C4" s="262" t="s">
        <v>4</v>
      </c>
    </row>
    <row r="5" s="259" customFormat="1" customHeight="1" spans="1:3">
      <c r="A5" s="174">
        <v>212</v>
      </c>
      <c r="B5" s="263" t="s">
        <v>652</v>
      </c>
      <c r="C5" s="264">
        <v>549028.4</v>
      </c>
    </row>
    <row r="6" s="58" customFormat="1" customHeight="1" spans="1:3">
      <c r="A6" s="265">
        <v>21208</v>
      </c>
      <c r="B6" s="266" t="s">
        <v>1221</v>
      </c>
      <c r="C6" s="264">
        <v>549028.4</v>
      </c>
    </row>
    <row r="7" s="58" customFormat="1" customHeight="1" spans="1:3">
      <c r="A7" s="265">
        <v>2120801</v>
      </c>
      <c r="B7" s="266" t="s">
        <v>1222</v>
      </c>
      <c r="C7" s="264">
        <v>161896.79</v>
      </c>
    </row>
    <row r="8" s="58" customFormat="1" customHeight="1" spans="1:3">
      <c r="A8" s="265">
        <v>2120802</v>
      </c>
      <c r="B8" s="266" t="s">
        <v>1223</v>
      </c>
      <c r="C8" s="264">
        <v>4000</v>
      </c>
    </row>
    <row r="9" s="259" customFormat="1" customHeight="1" spans="1:3">
      <c r="A9" s="265">
        <v>2120803</v>
      </c>
      <c r="B9" s="267" t="s">
        <v>1224</v>
      </c>
      <c r="C9" s="264">
        <v>55009</v>
      </c>
    </row>
    <row r="10" s="58" customFormat="1" customHeight="1" spans="1:3">
      <c r="A10" s="265">
        <v>2120804</v>
      </c>
      <c r="B10" s="267" t="s">
        <v>1225</v>
      </c>
      <c r="C10" s="264">
        <v>10932.61</v>
      </c>
    </row>
    <row r="11" s="58" customFormat="1" customHeight="1" spans="1:3">
      <c r="A11" s="265">
        <v>2120805</v>
      </c>
      <c r="B11" s="267" t="s">
        <v>1226</v>
      </c>
      <c r="C11" s="264">
        <v>2000</v>
      </c>
    </row>
    <row r="12" s="58" customFormat="1" customHeight="1" spans="1:3">
      <c r="A12" s="265">
        <v>2120806</v>
      </c>
      <c r="B12" s="267" t="s">
        <v>1227</v>
      </c>
      <c r="C12" s="264">
        <v>200</v>
      </c>
    </row>
    <row r="13" s="58" customFormat="1" customHeight="1" spans="1:3">
      <c r="A13" s="265">
        <v>2120810</v>
      </c>
      <c r="B13" s="267" t="s">
        <v>1228</v>
      </c>
      <c r="C13" s="264">
        <v>160595</v>
      </c>
    </row>
    <row r="14" s="58" customFormat="1" customHeight="1" spans="1:3">
      <c r="A14" s="265">
        <v>2120814</v>
      </c>
      <c r="B14" s="267" t="s">
        <v>1229</v>
      </c>
      <c r="C14" s="264">
        <v>800</v>
      </c>
    </row>
    <row r="15" s="55" customFormat="1" customHeight="1" spans="1:3">
      <c r="A15" s="265">
        <v>2120816</v>
      </c>
      <c r="B15" s="267" t="s">
        <v>1230</v>
      </c>
      <c r="C15" s="264">
        <v>6825</v>
      </c>
    </row>
    <row r="16" customHeight="1" spans="1:3">
      <c r="A16" s="265">
        <v>2120899</v>
      </c>
      <c r="B16" s="267" t="s">
        <v>1231</v>
      </c>
      <c r="C16" s="264">
        <v>146770</v>
      </c>
    </row>
    <row r="17" customHeight="1" spans="1:3">
      <c r="A17" s="265">
        <v>232</v>
      </c>
      <c r="B17" s="267" t="s">
        <v>1030</v>
      </c>
      <c r="C17" s="264">
        <v>21865</v>
      </c>
    </row>
    <row r="18" customHeight="1" spans="1:3">
      <c r="A18" s="265">
        <v>23204</v>
      </c>
      <c r="B18" s="267" t="s">
        <v>1232</v>
      </c>
      <c r="C18" s="264">
        <v>21865</v>
      </c>
    </row>
    <row r="19" customHeight="1" spans="1:3">
      <c r="A19" s="265">
        <v>2320411</v>
      </c>
      <c r="B19" s="267" t="s">
        <v>1233</v>
      </c>
      <c r="C19" s="264">
        <v>7652</v>
      </c>
    </row>
    <row r="20" s="146" customFormat="1" customHeight="1" spans="1:3">
      <c r="A20" s="265">
        <v>2320431</v>
      </c>
      <c r="B20" s="267" t="s">
        <v>1234</v>
      </c>
      <c r="C20" s="264">
        <v>1258</v>
      </c>
    </row>
    <row r="21" s="146" customFormat="1" customHeight="1" spans="1:3">
      <c r="A21" s="265">
        <v>2320433</v>
      </c>
      <c r="B21" s="267" t="s">
        <v>1235</v>
      </c>
      <c r="C21" s="264">
        <v>8691</v>
      </c>
    </row>
    <row r="22" customHeight="1" spans="1:3">
      <c r="A22" s="265">
        <v>2320498</v>
      </c>
      <c r="B22" s="267" t="s">
        <v>1236</v>
      </c>
      <c r="C22" s="264">
        <v>4264</v>
      </c>
    </row>
    <row r="23" customHeight="1" spans="1:3">
      <c r="A23" s="265">
        <v>233</v>
      </c>
      <c r="B23" s="267" t="s">
        <v>1036</v>
      </c>
      <c r="C23" s="264">
        <v>403</v>
      </c>
    </row>
    <row r="24" customHeight="1" spans="1:3">
      <c r="A24" s="265">
        <v>23304</v>
      </c>
      <c r="B24" s="267" t="s">
        <v>1237</v>
      </c>
      <c r="C24" s="264">
        <v>403</v>
      </c>
    </row>
    <row r="25" customHeight="1" spans="1:3">
      <c r="A25" s="265">
        <v>2330411</v>
      </c>
      <c r="B25" s="267" t="s">
        <v>1238</v>
      </c>
      <c r="C25" s="264">
        <v>20</v>
      </c>
    </row>
    <row r="26" customHeight="1" spans="1:3">
      <c r="A26" s="265">
        <v>2330431</v>
      </c>
      <c r="B26" s="267" t="s">
        <v>1239</v>
      </c>
      <c r="C26" s="264">
        <v>1</v>
      </c>
    </row>
    <row r="27" s="146" customFormat="1" customHeight="1" spans="1:3">
      <c r="A27" s="265">
        <v>2330433</v>
      </c>
      <c r="B27" s="267" t="s">
        <v>1240</v>
      </c>
      <c r="C27" s="264">
        <v>191</v>
      </c>
    </row>
    <row r="28" customHeight="1" spans="1:3">
      <c r="A28" s="265">
        <v>2330498</v>
      </c>
      <c r="B28" s="267" t="s">
        <v>1241</v>
      </c>
      <c r="C28" s="264">
        <v>191</v>
      </c>
    </row>
    <row r="29" customHeight="1" spans="1:3">
      <c r="A29" s="268" t="s">
        <v>79</v>
      </c>
      <c r="B29" s="269"/>
      <c r="C29" s="270">
        <v>571296.4</v>
      </c>
    </row>
  </sheetData>
  <mergeCells count="2">
    <mergeCell ref="A2:C2"/>
    <mergeCell ref="A29:B29"/>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vt:lpstr>
      <vt:lpstr>附表2-2</vt:lpstr>
      <vt:lpstr>附表2-3</vt:lpstr>
      <vt:lpstr>附表2-4</vt:lpstr>
      <vt:lpstr>附表2-5</vt:lpstr>
      <vt:lpstr>附表2-6</vt:lpstr>
      <vt:lpstr>附表2-7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tianhao</cp:lastModifiedBy>
  <dcterms:created xsi:type="dcterms:W3CDTF">2006-09-16T00:00:00Z</dcterms:created>
  <dcterms:modified xsi:type="dcterms:W3CDTF">2022-02-22T06:51:52Z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DD7DA68F3E394C669CFA0BE6CAB9384B</vt:lpwstr>
  </property>
  <property fmtid="{D5CDD505-2E9C-101B-9397-08002B2CF9AE}" pid="3" name="KSOProductBuildVer">
    <vt:lpwstr>2052-11.8.2.8808</vt:lpwstr>
  </property>
</Properties>
</file>