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6428" windowHeight="7044" tabRatio="878" firstSheet="3" activeTab="12"/>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sheetId="32" r:id="rId19"/>
    <sheet name="附表2-2" sheetId="33" r:id="rId20"/>
    <sheet name="附表2-3" sheetId="34" r:id="rId21"/>
    <sheet name="附表2-4" sheetId="35" r:id="rId22"/>
    <sheet name="附表2-5" sheetId="36" r:id="rId23"/>
    <sheet name="附表2-6" sheetId="37" r:id="rId24"/>
    <sheet name="附表2-7" sheetId="38" r:id="rId25"/>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'附表1-14'!$A$4:$AA$4</definedName>
    <definedName name="_xlnm._FilterDatabase" localSheetId="17" hidden="1">'附表1-18'!$A$4:$AA$7</definedName>
    <definedName name="_xlnm._FilterDatabase" localSheetId="2" hidden="1">'附表1-3'!#REF!</definedName>
    <definedName name="_xlnm._FilterDatabase" localSheetId="4" hidden="1">'附表1-5'!$A$4:$AB$5</definedName>
    <definedName name="_xlnm._FilterDatabase" localSheetId="8" hidden="1">'附表1-9'!$A$4:$E$15</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hidden="1">#REF!</definedName>
    <definedName name="_xlnm.Print_Area" localSheetId="0">'附表1-1'!$A$1:$B$11</definedName>
    <definedName name="_xlnm.Print_Area" localSheetId="13">'附表1-14'!$A:$C</definedName>
    <definedName name="_xlnm.Print_Area" localSheetId="17">'附表1-18'!$A:$C</definedName>
    <definedName name="_xlnm.Print_Area" localSheetId="2">'附表1-3'!#REF!</definedName>
    <definedName name="_xlnm.Print_Area" localSheetId="4">'附表1-5'!$A:$D</definedName>
    <definedName name="_xlnm.Print_Area" localSheetId="5">'附表1-6'!$A$1:$B$7</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<sst xmlns="http://schemas.openxmlformats.org/spreadsheetml/2006/main" count="2203" uniqueCount="1477">
  <si>
    <r>
      <rPr>
        <sz val="11"/>
        <rFont val="黑体"/>
        <charset val="134"/>
      </rPr>
      <t>附表</t>
    </r>
    <r>
      <rPr>
        <sz val="11"/>
        <rFont val="Times New Roman"/>
        <charset val="134"/>
      </rPr>
      <t>1-1</t>
    </r>
  </si>
  <si>
    <t>2020年一般公共预算收入表</t>
  </si>
  <si>
    <t>单位：万元</t>
  </si>
  <si>
    <t>项   目</t>
  </si>
  <si>
    <t>预算数</t>
  </si>
  <si>
    <t>一、税收收入</t>
  </si>
  <si>
    <t xml:space="preserve">    增值税</t>
  </si>
  <si>
    <t xml:space="preserve">    企业所得税</t>
  </si>
  <si>
    <t xml:space="preserve">    个人所得税</t>
  </si>
  <si>
    <t xml:space="preserve">    城建税</t>
  </si>
  <si>
    <t xml:space="preserve">    房产税</t>
  </si>
  <si>
    <t xml:space="preserve">    契税</t>
  </si>
  <si>
    <t xml:space="preserve">    资源税</t>
  </si>
  <si>
    <t xml:space="preserve">    印花税</t>
  </si>
  <si>
    <t xml:space="preserve">    城镇土地使用税</t>
  </si>
  <si>
    <t xml:space="preserve">    土地增值税</t>
  </si>
  <si>
    <t xml:space="preserve">    车船税</t>
  </si>
  <si>
    <t xml:space="preserve">    环境保护税</t>
  </si>
  <si>
    <t>二、非税收入</t>
  </si>
  <si>
    <t xml:space="preserve">    专项收入</t>
  </si>
  <si>
    <t xml:space="preserve">        教育费附加</t>
  </si>
  <si>
    <t xml:space="preserve">        残保金收入</t>
  </si>
  <si>
    <t xml:space="preserve">        森林植被恢复费和育林基金</t>
  </si>
  <si>
    <t xml:space="preserve">    行政事业性收费</t>
  </si>
  <si>
    <t xml:space="preserve">    罚没收入</t>
  </si>
  <si>
    <t xml:space="preserve">    国有资源（资产）有偿使用收入</t>
  </si>
  <si>
    <t xml:space="preserve">    其他收入</t>
  </si>
  <si>
    <t>一般公共预算收入合计</t>
  </si>
  <si>
    <r>
      <rPr>
        <sz val="11"/>
        <rFont val="黑体"/>
        <charset val="134"/>
      </rPr>
      <t>附表</t>
    </r>
    <r>
      <rPr>
        <sz val="11"/>
        <rFont val="Times New Roman"/>
        <charset val="134"/>
      </rPr>
      <t>1-2</t>
    </r>
  </si>
  <si>
    <t>一般公共预算支出表</t>
  </si>
  <si>
    <r>
      <rPr>
        <sz val="9"/>
        <rFont val="方正仿宋_GBK"/>
        <charset val="134"/>
      </rPr>
      <t>单位：万元</t>
    </r>
  </si>
  <si>
    <t>项目</t>
  </si>
  <si>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</si>
  <si>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</si>
  <si>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</si>
  <si>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</si>
  <si>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</si>
  <si>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r>
      <rPr>
        <sz val="11"/>
        <rFont val="方正仿宋_GBK"/>
        <charset val="134"/>
      </rPr>
      <t>一般公共服务支出类合计</t>
    </r>
  </si>
  <si>
    <t xml:space="preserve">   一般公共服务支出</t>
  </si>
  <si>
    <t>20101</t>
  </si>
  <si>
    <r>
      <rPr>
        <sz val="11"/>
        <rFont val="Times New Roman"/>
        <charset val="134"/>
      </rPr>
      <t xml:space="preserve"> </t>
    </r>
    <r>
      <rPr>
        <sz val="11"/>
        <rFont val="方正仿宋_GBK"/>
        <charset val="134"/>
      </rPr>
      <t>人大事务款合计</t>
    </r>
  </si>
  <si>
    <t xml:space="preserve">   公共安全支出</t>
  </si>
  <si>
    <t>2010101</t>
  </si>
  <si>
    <r>
      <rPr>
        <sz val="11"/>
        <rFont val="Times New Roman"/>
        <charset val="134"/>
      </rPr>
      <t xml:space="preserve">  </t>
    </r>
    <r>
      <rPr>
        <sz val="11"/>
        <rFont val="方正仿宋_GBK"/>
        <charset val="134"/>
      </rPr>
      <t>行政运行项合计</t>
    </r>
  </si>
  <si>
    <t xml:space="preserve">   教育支出</t>
  </si>
  <si>
    <t>2010199</t>
  </si>
  <si>
    <r>
      <rPr>
        <sz val="11"/>
        <rFont val="Times New Roman"/>
        <charset val="134"/>
      </rPr>
      <t xml:space="preserve">  </t>
    </r>
    <r>
      <rPr>
        <sz val="11"/>
        <rFont val="方正仿宋_GBK"/>
        <charset val="134"/>
      </rPr>
      <t>其他人大事务支出项合计</t>
    </r>
  </si>
  <si>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</si>
  <si>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</si>
  <si>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</si>
  <si>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</si>
  <si>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</si>
  <si>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</si>
  <si>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</si>
  <si>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</si>
  <si>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商业服务业等支出</t>
  </si>
  <si>
    <t xml:space="preserve">   自然资源海洋气象等支出</t>
  </si>
  <si>
    <t xml:space="preserve">   住房保障支出</t>
  </si>
  <si>
    <t xml:space="preserve">   灾害防治及应急管理支出</t>
  </si>
  <si>
    <t xml:space="preserve">   预备费</t>
  </si>
  <si>
    <t xml:space="preserve">   其他支出</t>
  </si>
  <si>
    <t xml:space="preserve">   债务付息支出</t>
  </si>
  <si>
    <t xml:space="preserve">   债务发行费用支出</t>
  </si>
  <si>
    <t>二、对下税收返还和转移支付</t>
  </si>
  <si>
    <t>税收返还</t>
  </si>
  <si>
    <t>转移支付</t>
  </si>
  <si>
    <t>一般性转移支付</t>
  </si>
  <si>
    <t>专项转移支付</t>
  </si>
  <si>
    <t>……</t>
  </si>
  <si>
    <t>合计</t>
  </si>
  <si>
    <r>
      <rPr>
        <sz val="9"/>
        <rFont val="宋体"/>
        <charset val="134"/>
      </rPr>
      <t>附表</t>
    </r>
    <r>
      <rPr>
        <sz val="9"/>
        <rFont val="Times New Roman"/>
        <charset val="134"/>
      </rPr>
      <t>1-3</t>
    </r>
  </si>
  <si>
    <t>一般公共预算本级支出表</t>
  </si>
  <si>
    <t>科目名称</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</si>
  <si>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</si>
  <si>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</si>
  <si>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</si>
  <si>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</si>
  <si>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</si>
  <si>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</si>
  <si>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</si>
  <si>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</si>
  <si>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</si>
  <si>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</si>
  <si>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</si>
  <si>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</si>
  <si>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</si>
  <si>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</si>
  <si>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</si>
  <si>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</si>
  <si>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</si>
  <si>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</si>
  <si>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</si>
  <si>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</si>
  <si>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</si>
  <si>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</si>
  <si>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</si>
  <si>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</si>
  <si>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</si>
  <si>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</si>
  <si>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</si>
  <si>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</si>
  <si>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</si>
  <si>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</si>
  <si>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</si>
  <si>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</si>
  <si>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</si>
  <si>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</si>
  <si>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</si>
  <si>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</si>
  <si>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</si>
  <si>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</si>
  <si>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</si>
  <si>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</si>
  <si>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</si>
  <si>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</si>
  <si>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</si>
  <si>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</si>
  <si>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</si>
  <si>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</si>
  <si>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</si>
  <si>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</si>
  <si>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</si>
  <si>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</si>
  <si>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</si>
  <si>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</si>
  <si>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</si>
  <si>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</si>
  <si>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</si>
  <si>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</si>
  <si>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</si>
  <si>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</si>
  <si>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</si>
  <si>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</si>
  <si>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</si>
  <si>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</si>
  <si>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</si>
  <si>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</si>
  <si>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</si>
  <si>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</si>
  <si>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</si>
  <si>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</si>
  <si>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</si>
  <si>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</si>
  <si>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</si>
  <si>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</si>
  <si>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</si>
  <si>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</si>
  <si>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</si>
  <si>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</si>
  <si>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</si>
  <si>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</si>
  <si>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</si>
  <si>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</si>
  <si>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</si>
  <si>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</si>
  <si>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</si>
  <si>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</si>
  <si>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</si>
  <si>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</si>
  <si>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</si>
  <si>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</si>
  <si>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</si>
  <si>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</si>
  <si>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</si>
  <si>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</si>
  <si>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</si>
  <si>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</si>
  <si>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</si>
  <si>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</si>
  <si>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</si>
  <si>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</si>
  <si>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</si>
  <si>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</si>
  <si>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</si>
  <si>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</si>
  <si>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</si>
  <si>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</si>
  <si>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</si>
  <si>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</si>
  <si>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</si>
  <si>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</si>
  <si>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</si>
  <si>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</si>
  <si>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</si>
  <si>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</si>
  <si>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</si>
  <si>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</si>
  <si>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</si>
  <si>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</si>
  <si>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</si>
  <si>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</si>
  <si>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</si>
  <si>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</si>
  <si>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</si>
  <si>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</si>
  <si>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</si>
  <si>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</si>
  <si>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</si>
  <si>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</si>
  <si>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</si>
  <si>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</si>
  <si>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</si>
  <si>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</si>
  <si>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</si>
  <si>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</si>
  <si>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</si>
  <si>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</si>
  <si>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</si>
  <si>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</si>
  <si>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</si>
  <si>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</si>
  <si>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</si>
  <si>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</si>
  <si>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</si>
  <si>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</si>
  <si>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对外合作活动</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</si>
  <si>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</si>
  <si>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</si>
  <si>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</si>
  <si>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</si>
  <si>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</si>
  <si>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</si>
  <si>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</si>
  <si>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</si>
  <si>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</si>
  <si>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</si>
  <si>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</si>
  <si>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</si>
  <si>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</si>
  <si>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</si>
  <si>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</si>
  <si>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</si>
  <si>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</si>
  <si>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</si>
  <si>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</si>
  <si>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</si>
  <si>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</si>
  <si>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</si>
  <si>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</si>
  <si>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</si>
  <si>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</si>
  <si>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</si>
  <si>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</si>
  <si>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</si>
  <si>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</si>
  <si>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</si>
  <si>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</si>
  <si>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</si>
  <si>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</si>
  <si>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</si>
  <si>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</si>
  <si>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</si>
  <si>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</si>
  <si>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</si>
  <si>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</si>
  <si>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</si>
  <si>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</si>
  <si>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</si>
  <si>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</si>
  <si>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</si>
  <si>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</si>
  <si>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</si>
  <si>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</si>
  <si>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</si>
  <si>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</si>
  <si>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</si>
  <si>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</si>
  <si>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</si>
  <si>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</si>
  <si>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</si>
  <si>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</si>
  <si>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</si>
  <si>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</si>
  <si>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</si>
  <si>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</si>
  <si>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</si>
  <si>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</si>
  <si>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</si>
  <si>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</si>
  <si>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</si>
  <si>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</si>
  <si>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</si>
  <si>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</si>
  <si>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</si>
  <si>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</si>
  <si>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</si>
  <si>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</si>
  <si>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</si>
  <si>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</si>
  <si>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</si>
  <si>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</si>
  <si>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</si>
  <si>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</si>
  <si>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</si>
  <si>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</si>
  <si>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</si>
  <si>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</si>
  <si>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</si>
  <si>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</si>
  <si>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</si>
  <si>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</si>
  <si>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</si>
  <si>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</si>
  <si>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</si>
  <si>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</si>
  <si>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</si>
  <si>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</si>
  <si>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</si>
  <si>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</si>
  <si>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</si>
  <si>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</si>
  <si>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</si>
  <si>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</si>
  <si>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</si>
  <si>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</si>
  <si>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</si>
  <si>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</si>
  <si>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</si>
  <si>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</si>
  <si>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</si>
  <si>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</si>
  <si>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</si>
  <si>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</si>
  <si>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</si>
  <si>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</si>
  <si>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</si>
  <si>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</si>
  <si>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</si>
  <si>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</si>
  <si>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</si>
  <si>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</si>
  <si>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</si>
  <si>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</si>
  <si>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</si>
  <si>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</si>
  <si>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</si>
  <si>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</si>
  <si>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</si>
  <si>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</si>
  <si>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</si>
  <si>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</si>
  <si>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</si>
  <si>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</si>
  <si>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</si>
  <si>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</si>
  <si>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</si>
  <si>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</si>
  <si>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</si>
  <si>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</si>
  <si>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</si>
  <si>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</si>
  <si>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</si>
  <si>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</si>
  <si>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</si>
  <si>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</si>
  <si>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</si>
  <si>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</si>
  <si>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</si>
  <si>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</si>
  <si>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</si>
  <si>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</si>
  <si>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</si>
  <si>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</si>
  <si>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</si>
  <si>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</si>
  <si>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</si>
  <si>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</si>
  <si>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</si>
  <si>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</si>
  <si>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</si>
  <si>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</si>
  <si>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</si>
  <si>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</si>
  <si>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</si>
  <si>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</si>
  <si>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</si>
  <si>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</si>
  <si>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</si>
  <si>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</si>
  <si>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</si>
  <si>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</si>
  <si>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</si>
  <si>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</si>
  <si>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</si>
  <si>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</si>
  <si>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</si>
  <si>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</si>
  <si>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</si>
  <si>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</si>
  <si>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</si>
  <si>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</si>
  <si>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</si>
  <si>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</si>
  <si>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</si>
  <si>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</si>
  <si>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</si>
  <si>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</si>
  <si>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</si>
  <si>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</si>
  <si>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</si>
  <si>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</si>
  <si>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</si>
  <si>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</si>
  <si>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</si>
  <si>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</si>
  <si>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</si>
  <si>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</si>
  <si>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</si>
  <si>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</si>
  <si>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</si>
  <si>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</si>
  <si>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</si>
  <si>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</si>
  <si>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</si>
  <si>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</si>
  <si>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</si>
  <si>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</si>
  <si>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</si>
  <si>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</si>
  <si>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</si>
  <si>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</si>
  <si>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</si>
  <si>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</si>
  <si>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</si>
  <si>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</si>
  <si>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</si>
  <si>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</si>
  <si>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</si>
  <si>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</si>
  <si>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</si>
  <si>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</si>
  <si>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</si>
  <si>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</si>
  <si>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</si>
  <si>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</si>
  <si>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</si>
  <si>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</si>
  <si>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</si>
  <si>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</si>
  <si>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</si>
  <si>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</si>
  <si>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</si>
  <si>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</si>
  <si>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</si>
  <si>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</si>
  <si>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</si>
  <si>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</si>
  <si>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</si>
  <si>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</si>
  <si>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</si>
  <si>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</si>
  <si>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</si>
  <si>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</si>
  <si>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</si>
  <si>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</si>
  <si>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</si>
  <si>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</si>
  <si>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</si>
  <si>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</si>
  <si>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</si>
  <si>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</si>
  <si>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</si>
  <si>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</si>
  <si>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</si>
  <si>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</si>
  <si>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</si>
  <si>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</si>
  <si>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</si>
  <si>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</si>
  <si>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</si>
  <si>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</si>
  <si>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</si>
  <si>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</si>
  <si>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</si>
  <si>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</si>
  <si>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</si>
  <si>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</si>
  <si>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</si>
  <si>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</si>
  <si>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</si>
  <si>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</si>
  <si>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</si>
  <si>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</si>
  <si>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</si>
  <si>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</si>
  <si>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</si>
  <si>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</si>
  <si>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</si>
  <si>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</si>
  <si>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</si>
  <si>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</si>
  <si>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</si>
  <si>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</si>
  <si>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</si>
  <si>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</si>
  <si>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</si>
  <si>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</si>
  <si>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</si>
  <si>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</si>
  <si>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</si>
  <si>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</si>
  <si>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</si>
  <si>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</si>
  <si>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</si>
  <si>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</si>
  <si>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</si>
  <si>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</si>
  <si>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</si>
  <si>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</si>
  <si>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</si>
  <si>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</si>
  <si>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</si>
  <si>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</si>
  <si>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</si>
  <si>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</si>
  <si>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</si>
  <si>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</si>
  <si>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</si>
  <si>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</si>
  <si>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</si>
  <si>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</si>
  <si>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</si>
  <si>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</si>
  <si>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</si>
  <si>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</si>
  <si>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</si>
  <si>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</si>
  <si>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</si>
  <si>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</si>
  <si>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</si>
  <si>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</si>
  <si>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</si>
  <si>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</si>
  <si>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</si>
  <si>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</si>
  <si>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</si>
  <si>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</si>
  <si>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</si>
  <si>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</si>
  <si>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</si>
  <si>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</si>
  <si>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</si>
  <si>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</si>
  <si>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</si>
  <si>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</si>
  <si>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</si>
  <si>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</si>
  <si>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</si>
  <si>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</si>
  <si>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</si>
  <si>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</si>
  <si>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</si>
  <si>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</si>
  <si>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</si>
  <si>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</si>
  <si>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</si>
  <si>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</si>
  <si>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</si>
  <si>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</si>
  <si>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</si>
  <si>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</si>
  <si>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</si>
  <si>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</si>
  <si>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</si>
  <si>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</si>
  <si>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</si>
  <si>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</si>
  <si>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</si>
  <si>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</si>
  <si>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</si>
  <si>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</si>
  <si>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</si>
  <si>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</si>
  <si>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</si>
  <si>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</si>
  <si>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</si>
  <si>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</si>
  <si>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</si>
  <si>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</si>
  <si>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</si>
  <si>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</si>
  <si>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</si>
  <si>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</si>
  <si>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</si>
  <si>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</si>
  <si>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</si>
  <si>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</si>
  <si>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</si>
  <si>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</si>
  <si>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</si>
  <si>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</si>
  <si>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</si>
  <si>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</si>
  <si>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</si>
  <si>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</si>
  <si>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</si>
  <si>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</si>
  <si>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</si>
  <si>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</si>
  <si>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</si>
  <si>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</si>
  <si>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</si>
  <si>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</si>
  <si>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</si>
  <si>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</si>
  <si>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</si>
  <si>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</si>
  <si>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</si>
  <si>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</si>
  <si>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</si>
  <si>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</si>
  <si>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</si>
  <si>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</si>
  <si>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</si>
  <si>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</si>
  <si>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</si>
  <si>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</si>
  <si>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</si>
  <si>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</si>
  <si>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</si>
  <si>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</si>
  <si>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</si>
  <si>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</si>
  <si>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</si>
  <si>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</si>
  <si>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</si>
  <si>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</si>
  <si>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</si>
  <si>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</si>
  <si>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</si>
  <si>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</si>
  <si>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</si>
  <si>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</si>
  <si>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</si>
  <si>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</si>
  <si>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</si>
  <si>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</si>
  <si>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</si>
  <si>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</si>
  <si>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</si>
  <si>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</si>
  <si>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</si>
  <si>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</si>
  <si>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</si>
  <si>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</si>
  <si>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</si>
  <si>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</si>
  <si>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</si>
  <si>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</si>
  <si>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</si>
  <si>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</si>
  <si>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</si>
  <si>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</si>
  <si>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</si>
  <si>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</si>
  <si>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</si>
  <si>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</si>
  <si>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</si>
  <si>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</si>
  <si>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</si>
  <si>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</si>
  <si>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</si>
  <si>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</si>
  <si>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</si>
  <si>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</si>
  <si>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</si>
  <si>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</si>
  <si>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</si>
  <si>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</si>
  <si>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</si>
  <si>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</si>
  <si>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</si>
  <si>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</si>
  <si>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</si>
  <si>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</si>
  <si>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</si>
  <si>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</si>
  <si>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</si>
  <si>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</si>
  <si>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</si>
  <si>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</si>
  <si>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</si>
  <si>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</si>
  <si>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</si>
  <si>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</si>
  <si>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</si>
  <si>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</si>
  <si>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</si>
  <si>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</si>
  <si>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</si>
  <si>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</si>
  <si>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</si>
  <si>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</si>
  <si>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</si>
  <si>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</si>
  <si>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</si>
  <si>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</si>
  <si>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</si>
  <si>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</si>
  <si>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</si>
  <si>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</si>
  <si>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</si>
  <si>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</si>
  <si>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</si>
  <si>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</si>
  <si>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</si>
  <si>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</si>
  <si>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</si>
  <si>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</si>
  <si>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</si>
  <si>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</si>
  <si>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</si>
  <si>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</si>
  <si>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</si>
  <si>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</si>
  <si>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</si>
  <si>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</si>
  <si>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</si>
  <si>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</si>
  <si>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</si>
  <si>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</si>
  <si>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</si>
  <si>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</si>
  <si>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</si>
  <si>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</si>
  <si>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</si>
  <si>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</si>
  <si>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</si>
  <si>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</si>
  <si>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</si>
  <si>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</si>
  <si>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</si>
  <si>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</si>
  <si>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</si>
  <si>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</si>
  <si>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</si>
  <si>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</si>
  <si>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</si>
  <si>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</si>
  <si>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</si>
  <si>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</si>
  <si>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</si>
  <si>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</si>
  <si>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</si>
  <si>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</si>
  <si>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</si>
  <si>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</si>
  <si>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</si>
  <si>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</si>
  <si>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</si>
  <si>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</si>
  <si>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</si>
  <si>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</si>
  <si>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</si>
  <si>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</si>
  <si>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</si>
  <si>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</si>
  <si>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</si>
  <si>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</si>
  <si>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</si>
  <si>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</si>
  <si>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</si>
  <si>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</si>
  <si>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</si>
  <si>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</si>
  <si>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</si>
  <si>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</si>
  <si>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</si>
  <si>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</si>
  <si>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</si>
  <si>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</si>
  <si>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</si>
  <si>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</si>
  <si>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</si>
  <si>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</si>
  <si>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</si>
  <si>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</si>
  <si>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</si>
  <si>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</si>
  <si>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</si>
  <si>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</si>
  <si>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</si>
  <si>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</si>
  <si>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</si>
  <si>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</si>
  <si>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</si>
  <si>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</si>
  <si>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</si>
  <si>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</si>
  <si>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</si>
  <si>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</si>
  <si>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</si>
  <si>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</si>
  <si>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</si>
  <si>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</si>
  <si>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</si>
  <si>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</si>
  <si>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</si>
  <si>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</si>
  <si>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</si>
  <si>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</si>
  <si>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</si>
  <si>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</si>
  <si>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</si>
  <si>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</si>
  <si>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</si>
  <si>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</si>
  <si>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</si>
  <si>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</si>
  <si>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</si>
  <si>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</si>
  <si>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</si>
  <si>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</si>
  <si>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</si>
  <si>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</si>
  <si>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</si>
  <si>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</si>
  <si>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</si>
  <si>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</si>
  <si>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</si>
  <si>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</si>
  <si>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</si>
  <si>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</si>
  <si>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</si>
  <si>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</si>
  <si>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</si>
  <si>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</si>
  <si>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</si>
  <si>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</si>
  <si>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</si>
  <si>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</si>
  <si>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</si>
  <si>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</si>
  <si>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</si>
  <si>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</si>
  <si>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</si>
  <si>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</si>
  <si>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</si>
  <si>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</si>
  <si>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</si>
  <si>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</si>
  <si>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</si>
  <si>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</si>
  <si>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</si>
  <si>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</si>
  <si>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</si>
  <si>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</si>
  <si>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</si>
  <si>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</si>
  <si>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</si>
  <si>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</si>
  <si>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</si>
  <si>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</si>
  <si>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</si>
  <si>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</si>
  <si>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</si>
  <si>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</si>
  <si>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</si>
  <si>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</si>
  <si>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</si>
  <si>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</si>
  <si>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</si>
  <si>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</si>
  <si>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</si>
  <si>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</si>
  <si>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</si>
  <si>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</si>
  <si>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</si>
  <si>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</si>
  <si>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</si>
  <si>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</si>
  <si>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</si>
  <si>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</si>
  <si>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</si>
  <si>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</si>
  <si>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</si>
  <si>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</si>
  <si>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</si>
  <si>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</si>
  <si>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</si>
  <si>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</si>
  <si>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</si>
  <si>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</si>
  <si>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</si>
  <si>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</si>
  <si>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</si>
  <si>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</si>
  <si>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</si>
  <si>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</si>
  <si>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</si>
  <si>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</si>
  <si>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</si>
  <si>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</si>
  <si>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</si>
  <si>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</si>
  <si>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</si>
  <si>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</si>
  <si>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</si>
  <si>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</si>
  <si>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</si>
  <si>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</si>
  <si>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</si>
  <si>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</si>
  <si>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</si>
  <si>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</si>
  <si>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</si>
  <si>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</si>
  <si>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</si>
  <si>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</si>
  <si>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</si>
  <si>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</si>
  <si>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</si>
  <si>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</si>
  <si>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</si>
  <si>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</si>
  <si>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</si>
  <si>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</si>
  <si>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</si>
  <si>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</si>
  <si>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</si>
  <si>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</si>
  <si>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</si>
  <si>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</si>
  <si>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</si>
  <si>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</si>
  <si>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</si>
  <si>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</si>
  <si>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</si>
  <si>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</si>
  <si>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</si>
  <si>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</si>
  <si>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</si>
  <si>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</si>
  <si>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</si>
  <si>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</si>
  <si>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</si>
  <si>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</si>
  <si>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</si>
  <si>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</si>
  <si>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</si>
  <si>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</si>
  <si>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</si>
  <si>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</si>
  <si>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</si>
  <si>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</si>
  <si>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</si>
  <si>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</si>
  <si>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</si>
  <si>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</si>
  <si>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</si>
  <si>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</si>
  <si>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</si>
  <si>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</si>
  <si>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</si>
  <si>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</si>
  <si>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</si>
  <si>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</si>
  <si>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</si>
  <si>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</si>
  <si>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</si>
  <si>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</si>
  <si>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</si>
  <si>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</si>
  <si>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</si>
  <si>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</si>
  <si>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</si>
  <si>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</si>
  <si>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</si>
  <si>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</si>
  <si>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</si>
  <si>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</si>
  <si>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</si>
  <si>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</si>
  <si>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</si>
  <si>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</si>
  <si>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</si>
  <si>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</si>
  <si>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</si>
  <si>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</si>
  <si>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</si>
  <si>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</si>
  <si>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</si>
  <si>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</si>
  <si>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</si>
  <si>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</si>
  <si>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</si>
  <si>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</si>
  <si>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</si>
  <si>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</si>
  <si>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</si>
  <si>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</si>
  <si>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</si>
  <si>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</si>
  <si>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</si>
  <si>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</si>
  <si>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</si>
  <si>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</si>
  <si>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</si>
  <si>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</si>
  <si>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</si>
  <si>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</si>
  <si>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</si>
  <si>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</si>
  <si>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</si>
  <si>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</si>
  <si>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</si>
  <si>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</si>
  <si>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</si>
  <si>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</si>
  <si>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</si>
  <si>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</si>
  <si>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</si>
  <si>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</si>
  <si>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</si>
  <si>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</si>
  <si>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</si>
  <si>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</si>
  <si>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</si>
  <si>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</si>
  <si>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</si>
  <si>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</si>
  <si>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</si>
  <si>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</si>
  <si>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</si>
  <si>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</si>
  <si>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</si>
  <si>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</si>
  <si>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</si>
  <si>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</si>
  <si>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</si>
  <si>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</si>
  <si>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</si>
  <si>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</si>
  <si>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</si>
  <si>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</si>
  <si>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</si>
  <si>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</si>
  <si>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</si>
  <si>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</si>
  <si>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</si>
  <si>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</si>
  <si>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</si>
  <si>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</si>
  <si>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</si>
  <si>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</si>
  <si>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</si>
  <si>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</si>
  <si>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</si>
  <si>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</si>
  <si>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</si>
  <si>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</si>
  <si>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r>
      <rPr>
        <sz val="11"/>
        <rFont val="黑体"/>
        <charset val="134"/>
      </rPr>
      <t>附表</t>
    </r>
    <r>
      <rPr>
        <sz val="11"/>
        <rFont val="Times New Roman"/>
        <charset val="134"/>
      </rPr>
      <t>1-4</t>
    </r>
  </si>
  <si>
    <t>一般公共预算本级基本支出表</t>
  </si>
  <si>
    <r>
      <rPr>
        <b/>
        <sz val="11"/>
        <rFont val="方正书宋_GBK"/>
        <charset val="134"/>
      </rPr>
      <t>科目编码</t>
    </r>
  </si>
  <si>
    <r>
      <rPr>
        <b/>
        <sz val="11"/>
        <rFont val="方正书宋_GBK"/>
        <charset val="134"/>
      </rPr>
      <t>科目名称</t>
    </r>
  </si>
  <si>
    <r>
      <rPr>
        <b/>
        <sz val="11"/>
        <rFont val="方正书宋_GBK"/>
        <charset val="134"/>
      </rPr>
      <t>预算数</t>
    </r>
  </si>
  <si>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</si>
  <si>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</si>
  <si>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</si>
  <si>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</si>
  <si>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</si>
  <si>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</si>
  <si>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</si>
  <si>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</si>
  <si>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</si>
  <si>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</si>
  <si>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</si>
  <si>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</si>
  <si>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</si>
  <si>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</si>
  <si>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城镇职工基本医疗保险缴费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</si>
  <si>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</si>
  <si>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</si>
  <si>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</si>
  <si>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</si>
  <si>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</si>
  <si>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</si>
  <si>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</si>
  <si>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</si>
  <si>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</si>
  <si>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</si>
  <si>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商品和服务支出</t>
  </si>
  <si>
    <t>30201</t>
  </si>
  <si>
    <t xml:space="preserve">    办公费</t>
  </si>
  <si>
    <t>30205</t>
  </si>
  <si>
    <t xml:space="preserve">    水费</t>
  </si>
  <si>
    <t>30206</t>
  </si>
  <si>
    <t xml:space="preserve">    电费</t>
  </si>
  <si>
    <t>30207</t>
  </si>
  <si>
    <t xml:space="preserve">    邮电费</t>
  </si>
  <si>
    <t>30208</t>
  </si>
  <si>
    <t xml:space="preserve">    取暖费</t>
  </si>
  <si>
    <t>30209</t>
  </si>
  <si>
    <t xml:space="preserve">    物业管理费</t>
  </si>
  <si>
    <t>30214</t>
  </si>
  <si>
    <t xml:space="preserve">    租赁费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</si>
  <si>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</si>
  <si>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</si>
  <si>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</si>
  <si>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</si>
  <si>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</si>
  <si>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</si>
  <si>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</si>
  <si>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</si>
  <si>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</si>
  <si>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</si>
  <si>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</si>
  <si>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</si>
  <si>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对个人和家庭的补助</t>
  </si>
  <si>
    <t>3030</t>
  </si>
  <si>
    <t xml:space="preserve">    离休费</t>
  </si>
  <si>
    <t>30302</t>
  </si>
  <si>
    <t xml:space="preserve">    退休费</t>
  </si>
  <si>
    <t>30305</t>
  </si>
  <si>
    <t xml:space="preserve">    生活补助</t>
  </si>
  <si>
    <t>30307</t>
  </si>
  <si>
    <t xml:space="preserve">    医疗费补助</t>
  </si>
  <si>
    <t>30309</t>
  </si>
  <si>
    <t xml:space="preserve">    奖励金</t>
  </si>
  <si>
    <t>30399</t>
  </si>
  <si>
    <t xml:space="preserve">    其他对个人和家庭的补助</t>
  </si>
  <si>
    <t>支  出  合  计</t>
  </si>
  <si>
    <r>
      <rPr>
        <sz val="11"/>
        <rFont val="黑体"/>
        <charset val="134"/>
      </rPr>
      <t>附表</t>
    </r>
    <r>
      <rPr>
        <sz val="11"/>
        <rFont val="Times New Roman"/>
        <charset val="134"/>
      </rPr>
      <t>1-5</t>
    </r>
  </si>
  <si>
    <t>一般公共预算税收返还、一般性和专项转移支付分地区
安排情况表</t>
  </si>
  <si>
    <t>地区名称</t>
  </si>
  <si>
    <r>
      <rPr>
        <b/>
        <sz val="11"/>
        <rFont val="方正书宋_GBK"/>
        <charset val="134"/>
      </rPr>
      <t>税收返还</t>
    </r>
  </si>
  <si>
    <r>
      <rPr>
        <b/>
        <sz val="11"/>
        <rFont val="方正书宋_GBK"/>
        <charset val="134"/>
      </rPr>
      <t>一般性转移支付</t>
    </r>
  </si>
  <si>
    <r>
      <rPr>
        <b/>
        <sz val="9"/>
        <rFont val="方正书宋_GBK"/>
        <charset val="134"/>
      </rPr>
      <t>科目编码</t>
    </r>
  </si>
  <si>
    <r>
      <rPr>
        <b/>
        <sz val="9"/>
        <rFont val="方正书宋_GBK"/>
        <charset val="134"/>
      </rPr>
      <t>科目（单位）名称</t>
    </r>
  </si>
  <si>
    <r>
      <rPr>
        <b/>
        <sz val="9"/>
        <rFont val="方正书宋_GBK"/>
        <charset val="134"/>
      </rPr>
      <t>合计</t>
    </r>
  </si>
  <si>
    <t>秦皇岛市海港区</t>
  </si>
  <si>
    <r>
      <rPr>
        <sz val="9"/>
        <rFont val="方正仿宋_GBK"/>
        <charset val="134"/>
      </rPr>
      <t>一般公共服务支出类合计</t>
    </r>
  </si>
  <si>
    <r>
      <rPr>
        <b/>
        <sz val="11"/>
        <rFont val="方正仿宋_GBK"/>
        <charset val="134"/>
      </rPr>
      <t>合计</t>
    </r>
  </si>
  <si>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</si>
  <si>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</si>
  <si>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</si>
  <si>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</si>
  <si>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</si>
  <si>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</si>
  <si>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color theme="1"/>
        <rFont val="黑体"/>
        <charset val="134"/>
      </rPr>
      <t>附表</t>
    </r>
    <r>
      <rPr>
        <sz val="11"/>
        <color theme="1"/>
        <rFont val="Times New Roman"/>
        <charset val="134"/>
      </rPr>
      <t>1-6</t>
    </r>
  </si>
  <si>
    <t>一般公共预算专项转移支付分项目安排情况表</t>
  </si>
  <si>
    <r>
      <rPr>
        <sz val="10"/>
        <color theme="1"/>
        <rFont val="方正仿宋_GBK"/>
        <charset val="134"/>
      </rPr>
      <t>单位：万元</t>
    </r>
  </si>
  <si>
    <t>项目名称</t>
  </si>
  <si>
    <t>201一般公共服务支出</t>
  </si>
  <si>
    <t>关于提前下达2020年省级少数民族地区补助费的通知</t>
  </si>
  <si>
    <t>关于提前下达2020年困难职工及劳模帮扶救助专项资金的通知</t>
  </si>
  <si>
    <t>关于提前下达2020年基层宗教事务管理补助经费的通知</t>
  </si>
  <si>
    <t>关于提前下达2020年市场监管专项补助经费的通知</t>
  </si>
  <si>
    <t>关于提前下达2020年质量技术监督专项补助经费的通知</t>
  </si>
  <si>
    <t>205教育支出</t>
  </si>
  <si>
    <t>关于提前下达2020年义务教育薄弱环节改善与能力提升省级补助资金预算的通知</t>
  </si>
  <si>
    <t>关于提前下达2020年城乡义务教育中央补助经费预算的通知</t>
  </si>
  <si>
    <t>关于提前下达2020年农村原民办代课教师教龄补助省级和市级补助资金预算的通知</t>
  </si>
  <si>
    <t>关于提前下达2020年“三区”人才计划教师专项工作中央和省级补助资经费预算的通知</t>
  </si>
  <si>
    <t>207文化旅游体育与传媒支出</t>
  </si>
  <si>
    <t>关于提前下达2020年中央补助地方美术馆公共图书馆文化馆（站）免费开放专项资金预算的通知</t>
  </si>
  <si>
    <t>关于提前下达2020年省级非物质文化遗产保护专项资金的通知</t>
  </si>
  <si>
    <t>关于提前下达2020年原乡镇（公社）电影放映员生活补助市级配套资金的通知</t>
  </si>
  <si>
    <t>关于提前下达2020年“三馆一站”免费开放市级配套资金的通知</t>
  </si>
  <si>
    <t>关于提前下达2020年省级公共文化服务体系建设补助资金（第二批）的通知</t>
  </si>
  <si>
    <t>关于提前下达2020年省级文物保护专项资金的通知</t>
  </si>
  <si>
    <t>208社会保障和就业支出</t>
  </si>
  <si>
    <t>关于提前下达2020年市级社区干部生活助补助资金的通知</t>
  </si>
  <si>
    <t>关于提前下达2020年中央优抚对象补助经费预算的通知</t>
  </si>
  <si>
    <t>关于提前下达2020年优抚对象省级补助资金预算的通知</t>
  </si>
  <si>
    <t>关于提前下达2020年市级财政优抚对象补助预算指标的通知</t>
  </si>
  <si>
    <t>关于提前下达2020年老党员生活补贴中央补助经费预算的通知</t>
  </si>
  <si>
    <t>关于提前下达2020年老党员生活补贴省级补助经费的通知</t>
  </si>
  <si>
    <t>关于提前下达2020年退役安置市级补助资金的通知</t>
  </si>
  <si>
    <t>关于提前下达2020年省级财政困难群众基本生活救助补助预算指标的通知</t>
  </si>
  <si>
    <t>关于提前下达2020年省级财政养老服务体系建设补助预算指标的通知</t>
  </si>
  <si>
    <t>关于提前下达2020年中央财政困难群众基本生活救助补助预算指标的通知</t>
  </si>
  <si>
    <t>关于提前下达2020年市级财政困难群众基本生活救助补助预算指标的通知</t>
  </si>
  <si>
    <t>210卫生健康支出</t>
  </si>
  <si>
    <t>关于提前下达2020年中央基本药物制度补助资金预算的通知</t>
  </si>
  <si>
    <t>关于提前下达2020年中央基本公共卫生服务补助资金预算的通知</t>
  </si>
  <si>
    <t>关于提前下达2020年中央计划生育转移支付资金预算指标的通知</t>
  </si>
  <si>
    <t>关于提前下达2020年中央优抚对象医疗保障经费预算的通知</t>
  </si>
  <si>
    <t>211节能环保支出</t>
  </si>
  <si>
    <t>关于提前下达2020年度中央水污染防治资金预算的通知</t>
  </si>
  <si>
    <t>关于提前下达2020年中央财政林业草原生态保护恢复资金预算指标的通知</t>
  </si>
  <si>
    <t>关于提前下达2020年大气污染防治专项资金的通知</t>
  </si>
  <si>
    <t>212城乡社区支出</t>
  </si>
  <si>
    <t>关于提前下达2020年边境地区转移支付资金的通知</t>
  </si>
  <si>
    <t>关于提前下达2020年半岛公园维护费的通知</t>
  </si>
  <si>
    <t>关于提前下达2020年绿化工程移交养护费的通知</t>
  </si>
  <si>
    <t>213农林水支出</t>
  </si>
  <si>
    <t>关于提前下达2020年中央动物防疫补助经费预算指标的通知</t>
  </si>
  <si>
    <t>关于提前下达2020年省级农产品质量安全及疫病防治资金的通知</t>
  </si>
  <si>
    <t>关于提前下达2020年省级农业生产发展资金的通知</t>
  </si>
  <si>
    <t>关于提前下达2020年省级乡村振兴（农村人居环境整治）专项资金的通知</t>
  </si>
  <si>
    <t>关于提前下达2020年选聘高校毕业生到村任职省级补助资金的通知</t>
  </si>
  <si>
    <t>关于提前下达2020年中央农田建设补助资金的通知</t>
  </si>
  <si>
    <t>关于提前下达2020年省级农田建设补助资金（地方政府债券）的通知</t>
  </si>
  <si>
    <t>关于提前下达2020年中央农业生产发展资金的通知</t>
  </si>
  <si>
    <t>关于提前下达2020年省级农村财会人员培训一般转移支付指标的通知</t>
  </si>
  <si>
    <t>关于提前下达2020年中央财政林业改革发展资金预算指标的通知</t>
  </si>
  <si>
    <t>关于提前下达2020年中央中央水利发展资金预算的通知</t>
  </si>
  <si>
    <t>关于提前下达2020年省级财政扶贫专项资金预算的通知</t>
  </si>
  <si>
    <t>关于提前下达2020年村级组织运转经费市级补助资金的通知</t>
  </si>
  <si>
    <t>关于提前下达2020年省级农村综合改革转移支付预算的通知</t>
  </si>
  <si>
    <t>关于提前下达2020年中央农村综合改革转移支付预算的通知</t>
  </si>
  <si>
    <t>关于提前下达2020年土地指标跨省域调剂收入安排的支出预算（支持农村“厕所革命”整村推进财政奖补使用方向）的通知</t>
  </si>
  <si>
    <t>关于提前下达2020年农业保险补贴省级资金的通知</t>
  </si>
  <si>
    <t>关于提前下达中央财政农业保险补贴2020年预算指标的通知</t>
  </si>
  <si>
    <t>214交通运输支出</t>
  </si>
  <si>
    <t>关于提前下达2020年农村公路建设养护发展专项资金的通知</t>
  </si>
  <si>
    <t>221住房保障支出</t>
  </si>
  <si>
    <t>关于提前下达2020年部分省级财政城镇保障性安居工程补助资金预算的通知</t>
  </si>
  <si>
    <t>关于提前下达2020年部分中央城镇保障性安居工程补助资金预算的通知</t>
  </si>
  <si>
    <t>224灾害防治及应急管理支出</t>
  </si>
  <si>
    <t>关于提前下达2020年自然灾害救助专项资金预算指标的通知</t>
  </si>
  <si>
    <t>一般公共预算合计</t>
  </si>
  <si>
    <r>
      <rPr>
        <sz val="11"/>
        <rFont val="黑体"/>
        <charset val="134"/>
      </rPr>
      <t>附表</t>
    </r>
    <r>
      <rPr>
        <sz val="11"/>
        <rFont val="Times New Roman"/>
        <charset val="134"/>
      </rPr>
      <t>1-7</t>
    </r>
  </si>
  <si>
    <t>政府性基金预算收入表</t>
  </si>
  <si>
    <t>本级政府性基金预算收入</t>
  </si>
  <si>
    <t>上级下达政府性基金预算收入</t>
  </si>
  <si>
    <r>
      <rPr>
        <sz val="11"/>
        <rFont val="黑体"/>
        <charset val="134"/>
      </rPr>
      <t>附表</t>
    </r>
    <r>
      <rPr>
        <sz val="11"/>
        <rFont val="Times New Roman"/>
        <charset val="134"/>
      </rPr>
      <t>1-8</t>
    </r>
  </si>
  <si>
    <t>政府性基金预算支出表</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</si>
  <si>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</si>
  <si>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</si>
  <si>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</si>
  <si>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</si>
  <si>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</si>
  <si>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</si>
  <si>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</si>
  <si>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</si>
  <si>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棚户区改造支出</t>
  </si>
  <si>
    <t xml:space="preserve">      其他国有土地使用权出让收入安排的支出</t>
  </si>
  <si>
    <t xml:space="preserve">  债务付息支出</t>
  </si>
  <si>
    <t xml:space="preserve">      国有土地使用权出让金债务付息支出</t>
  </si>
  <si>
    <t xml:space="preserve">      土地储备专项债券付息支出</t>
  </si>
  <si>
    <t xml:space="preserve">      棚户区改造专项债券付息支出</t>
  </si>
  <si>
    <t xml:space="preserve">  债务发行费用支出</t>
  </si>
  <si>
    <t xml:space="preserve">      国有土地使用权出让金债务发行费用支出</t>
  </si>
  <si>
    <t xml:space="preserve">      土地储备专项债券发行费用支出</t>
  </si>
  <si>
    <t xml:space="preserve">      棚户区改造专项债券发行费用支出</t>
  </si>
  <si>
    <t>二、上级转移支付支出</t>
  </si>
  <si>
    <t xml:space="preserve">  文化旅游体育与传媒支出</t>
  </si>
  <si>
    <t xml:space="preserve">    国家电影事业发展专项资金安排的支出</t>
  </si>
  <si>
    <t xml:space="preserve">      其他国家电影事业发展专项资金支出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</si>
  <si>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</si>
  <si>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</si>
  <si>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</si>
  <si>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</si>
  <si>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</si>
  <si>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他小型水库移民扶助基金支出</t>
  </si>
  <si>
    <t xml:space="preserve">  其他支出</t>
  </si>
  <si>
    <t xml:space="preserve">    彩票公益金安排的支出</t>
  </si>
  <si>
    <t xml:space="preserve">      用于社会福利的彩票公益金支出</t>
  </si>
  <si>
    <t xml:space="preserve">      用于教育事业的彩票公益金支出</t>
  </si>
  <si>
    <r>
      <rPr>
        <sz val="11"/>
        <rFont val="黑体"/>
        <charset val="134"/>
      </rPr>
      <t>附表</t>
    </r>
    <r>
      <rPr>
        <sz val="11"/>
        <rFont val="Times New Roman"/>
        <charset val="134"/>
      </rPr>
      <t>1-9</t>
    </r>
  </si>
  <si>
    <t>政府性基金预算本级支出表</t>
  </si>
  <si>
    <t>科目编码</t>
  </si>
  <si>
    <t>212</t>
  </si>
  <si>
    <t>城乡社区支出</t>
  </si>
  <si>
    <t>21208</t>
  </si>
  <si>
    <t xml:space="preserve">  国有土地使用权出让收入及对应专项债务收入安排的支出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</si>
  <si>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</si>
  <si>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</si>
  <si>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</si>
  <si>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</si>
  <si>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</si>
  <si>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</si>
  <si>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</si>
  <si>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</si>
  <si>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</si>
  <si>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</si>
  <si>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</si>
  <si>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</si>
  <si>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2120810</t>
  </si>
  <si>
    <t xml:space="preserve">    棚户区改造支出</t>
  </si>
  <si>
    <t>2120899</t>
  </si>
  <si>
    <t xml:space="preserve">    其他国有土地使用权出让收入安排的支出</t>
  </si>
  <si>
    <t>债务付息支出</t>
  </si>
  <si>
    <t>23204</t>
  </si>
  <si>
    <t xml:space="preserve">  地方政府专项债务付息支出</t>
  </si>
  <si>
    <t>2320411</t>
  </si>
  <si>
    <t xml:space="preserve">    国有土地使用权出让金债务付息支出</t>
  </si>
  <si>
    <t>2320431</t>
  </si>
  <si>
    <t xml:space="preserve">    土地储备专项债券付息支出</t>
  </si>
  <si>
    <t>2320433</t>
  </si>
  <si>
    <t xml:space="preserve">    棚户区改造专项债券付息支出</t>
  </si>
  <si>
    <t>233</t>
  </si>
  <si>
    <t>债务发行费用支出</t>
  </si>
  <si>
    <t>23304</t>
  </si>
  <si>
    <t xml:space="preserve">  地方政府专项债务发行费用支出</t>
  </si>
  <si>
    <t>2330411</t>
  </si>
  <si>
    <t xml:space="preserve">    国有土地使用权出让金债务发行费用支出</t>
  </si>
  <si>
    <t>2330431</t>
  </si>
  <si>
    <t xml:space="preserve">    土地储备专项债券发行费用支出</t>
  </si>
  <si>
    <t>2330433</t>
  </si>
  <si>
    <t xml:space="preserve">    棚户区改造专项债券发行费用支出</t>
  </si>
  <si>
    <t>政府性基金支出合计</t>
  </si>
  <si>
    <r>
      <rPr>
        <sz val="11"/>
        <rFont val="黑体"/>
        <charset val="134"/>
      </rPr>
      <t>附表</t>
    </r>
    <r>
      <rPr>
        <sz val="11"/>
        <rFont val="Times New Roman"/>
        <charset val="134"/>
      </rPr>
      <t>1-10</t>
    </r>
  </si>
  <si>
    <t>政府性基金预算专项转移支付分地区安排情况表</t>
  </si>
  <si>
    <r>
      <rPr>
        <sz val="11"/>
        <rFont val="黑体"/>
        <charset val="134"/>
      </rPr>
      <t>附表</t>
    </r>
    <r>
      <rPr>
        <sz val="11"/>
        <rFont val="Times New Roman"/>
        <charset val="134"/>
      </rPr>
      <t>1-11</t>
    </r>
  </si>
  <si>
    <t>政府性基金预算专项转移支付分项目安排情况表</t>
  </si>
  <si>
    <r>
      <rPr>
        <sz val="10"/>
        <rFont val="方正仿宋_GBK"/>
        <charset val="134"/>
      </rPr>
      <t>单位：万元</t>
    </r>
  </si>
  <si>
    <t>关于前提下达2020年老党员中央补助地方国家电影事业发展专项资金预算的通知</t>
  </si>
  <si>
    <t>关于前提下达2020年省级国家电影事业发展专项资金的通知</t>
  </si>
  <si>
    <t>关于前提下达2020年中央水库移民后期扶持基金预算的通知</t>
  </si>
  <si>
    <t>关于前提下达2020年省级水库移民后期扶持基金预算的通知</t>
  </si>
  <si>
    <t>关于前提下达2020年省级福利彩票专项公益金预算指标的通知</t>
  </si>
  <si>
    <t>关于前提下达2020年中央集中彩票公益金支持社会福利事业专项资金预算的通知</t>
  </si>
  <si>
    <t>关于前提下达2020年中央专项彩票公益金支持地方社会公益事业发展资金预算指标的通知</t>
  </si>
  <si>
    <r>
      <rPr>
        <sz val="11"/>
        <rFont val="黑体"/>
        <charset val="134"/>
      </rPr>
      <t>附表</t>
    </r>
    <r>
      <rPr>
        <sz val="11"/>
        <rFont val="Times New Roman"/>
        <charset val="134"/>
      </rPr>
      <t>1-12</t>
    </r>
  </si>
  <si>
    <t>国有资本经营预算收入表</t>
  </si>
  <si>
    <t>一、利润收入</t>
  </si>
  <si>
    <t>二、股利、股息收入</t>
  </si>
  <si>
    <t>注：2020年国有资本经营收入预计424.46万元，全部纳入一般公共预算非税收入管理，不再单独编制国有资本经营预算。</t>
  </si>
  <si>
    <r>
      <rPr>
        <sz val="11"/>
        <rFont val="黑体"/>
        <charset val="134"/>
      </rPr>
      <t>附表</t>
    </r>
    <r>
      <rPr>
        <sz val="11"/>
        <rFont val="Times New Roman"/>
        <charset val="134"/>
      </rPr>
      <t>1-13</t>
    </r>
  </si>
  <si>
    <t>国有资本经营预算支出表</t>
  </si>
  <si>
    <t xml:space="preserve"> 其他国有资本经营预算支出</t>
  </si>
  <si>
    <t>二、对下转移支付</t>
  </si>
  <si>
    <t xml:space="preserve"> ……</t>
  </si>
  <si>
    <r>
      <rPr>
        <sz val="11"/>
        <rFont val="黑体"/>
        <charset val="134"/>
      </rPr>
      <t>附表</t>
    </r>
    <r>
      <rPr>
        <sz val="11"/>
        <rFont val="Times New Roman"/>
        <charset val="134"/>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</si>
  <si>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</si>
  <si>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</si>
  <si>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</si>
  <si>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</si>
  <si>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r>
      <rPr>
        <sz val="11"/>
        <rFont val="黑体"/>
        <charset val="134"/>
      </rPr>
      <t>附表</t>
    </r>
    <r>
      <rPr>
        <sz val="11"/>
        <rFont val="Times New Roman"/>
        <charset val="134"/>
      </rPr>
      <t>1-15</t>
    </r>
  </si>
  <si>
    <t>国有资本经营预算专项转移支付分地区安排情况表</t>
  </si>
  <si>
    <t>注：海港区无国有资本经营预算专项转移支付支出。</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</si>
  <si>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</si>
  <si>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</si>
  <si>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</si>
  <si>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</si>
  <si>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t>社会保险基金收入</t>
  </si>
  <si>
    <t xml:space="preserve">  企业职工基本养老保险基金收入</t>
  </si>
  <si>
    <t xml:space="preserve">    企业职工基本养老保险费收入</t>
  </si>
  <si>
    <t xml:space="preserve">    企业职工基本养老保险基金利息收入</t>
  </si>
  <si>
    <t xml:space="preserve">    其他企业职工基本养老保险基金收入</t>
  </si>
  <si>
    <t xml:space="preserve">  职工基本医疗保险（含生育保险）基金收入</t>
  </si>
  <si>
    <t xml:space="preserve">    职工基本医疗保险费收入</t>
  </si>
  <si>
    <t xml:space="preserve">    职工基本医疗保险基金利息收入</t>
  </si>
  <si>
    <t xml:space="preserve">    其他职工基本医疗保险基金收入</t>
  </si>
  <si>
    <t xml:space="preserve">  城乡居民基本养老保险基金收入</t>
  </si>
  <si>
    <t xml:space="preserve">    城乡居民基本养老保险基金缴费收入</t>
  </si>
  <si>
    <t xml:space="preserve">    城乡居民基本养老保险基金财政补贴收入</t>
  </si>
  <si>
    <t xml:space="preserve">    城乡居民基本养老保险基金利息收入</t>
  </si>
  <si>
    <t xml:space="preserve">    其他城乡居民基本养老保险基金收入</t>
  </si>
  <si>
    <t xml:space="preserve">  机关事业单位基本养老保险基金收入</t>
  </si>
  <si>
    <t xml:space="preserve">    机关事业单位基本养老保险费收入</t>
  </si>
  <si>
    <t xml:space="preserve">    机关事业单位基本养老保险基金财政补助收入</t>
  </si>
  <si>
    <t xml:space="preserve">    机关事业单位基本养老保险基金利息收入</t>
  </si>
  <si>
    <t xml:space="preserve">  城乡居民基本医疗保险基金收入</t>
  </si>
  <si>
    <t xml:space="preserve">    城乡居民基本医疗保险缴费收入</t>
  </si>
  <si>
    <t xml:space="preserve">    城乡居民基本医疗保险基金财政补贴收入</t>
  </si>
  <si>
    <t xml:space="preserve">    城乡居民基本医疗保险基金利息收入</t>
  </si>
  <si>
    <t>转移性收入</t>
  </si>
  <si>
    <t xml:space="preserve">  上年结余收入</t>
  </si>
  <si>
    <t xml:space="preserve">    社会保险基金预算上年结余收入（企业养老）</t>
  </si>
  <si>
    <t xml:space="preserve">    社会保险基金预算上年结余收入（职工医疗含生育）</t>
  </si>
  <si>
    <t xml:space="preserve">    社会保险基金预算上年结余收入（城乡居民养老）</t>
  </si>
  <si>
    <t xml:space="preserve">    社会保险基金预算上年结余收入（机关养老）</t>
  </si>
  <si>
    <t xml:space="preserve">  社会保险基金上解下拨收入</t>
  </si>
  <si>
    <t xml:space="preserve">    社会保险基金上级补助收入（机关养老）</t>
  </si>
  <si>
    <t xml:space="preserve">  社会保险基金转移收入（企业养老）</t>
  </si>
  <si>
    <t xml:space="preserve">  社会保险基金转移收入（城乡居民养老）</t>
  </si>
  <si>
    <t xml:space="preserve">  社会保险基金转移收入（机关养老）</t>
  </si>
  <si>
    <t>社会保险基金收入合计</t>
  </si>
  <si>
    <r>
      <rPr>
        <sz val="11"/>
        <rFont val="黑体"/>
        <charset val="134"/>
      </rPr>
      <t>附表</t>
    </r>
    <r>
      <rPr>
        <sz val="11"/>
        <rFont val="Times New Roman"/>
        <charset val="134"/>
      </rPr>
      <t>1-18</t>
    </r>
  </si>
  <si>
    <t>社会保险基金预算支出表</t>
  </si>
  <si>
    <r>
      <rPr>
        <sz val="11"/>
        <rFont val="方正仿宋_GBK"/>
        <charset val="134"/>
      </rPr>
      <t>单位：万元</t>
    </r>
  </si>
  <si>
    <t>社会保险基金支出</t>
  </si>
  <si>
    <r>
      <rPr>
        <b/>
        <sz val="11"/>
        <rFont val="Times New Roman"/>
        <charset val="134"/>
      </rPr>
      <t xml:space="preserve"> </t>
    </r>
    <r>
      <rPr>
        <b/>
        <sz val="11"/>
        <rFont val="方正仿宋_GBK"/>
        <charset val="134"/>
      </rPr>
      <t>人大事务款合计</t>
    </r>
  </si>
  <si>
    <t xml:space="preserve">  企业职业基本养老保险基金支出</t>
  </si>
  <si>
    <t xml:space="preserve">    基本养老金</t>
  </si>
  <si>
    <t xml:space="preserve">    丧葬抚恤补助</t>
  </si>
  <si>
    <t xml:space="preserve">    其他企业职工基本养老保险基金支出</t>
  </si>
  <si>
    <t xml:space="preserve"> </t>
  </si>
  <si>
    <t xml:space="preserve">  职工基本医疗保险（含生育保险）基金支出</t>
  </si>
  <si>
    <t xml:space="preserve">    职工基本医疗保险统筹基金</t>
  </si>
  <si>
    <t xml:space="preserve">    职工基本医疗保险个人账户基金</t>
  </si>
  <si>
    <t xml:space="preserve">    其他职工基本医疗保险基金支出</t>
  </si>
  <si>
    <t xml:space="preserve">  城乡居民基本养老保险基金支出</t>
  </si>
  <si>
    <t xml:space="preserve">    基础养老金支出</t>
  </si>
  <si>
    <t xml:space="preserve">    个人账户养老金支出</t>
  </si>
  <si>
    <t xml:space="preserve">  机关事业单位基本养老保险基金支出</t>
  </si>
  <si>
    <t xml:space="preserve">    基本养老金支出</t>
  </si>
  <si>
    <t>转移性支出</t>
  </si>
  <si>
    <t xml:space="preserve">  年终结余</t>
  </si>
  <si>
    <r>
      <rPr>
        <sz val="11"/>
        <rFont val="宋体"/>
        <charset val="134"/>
      </rPr>
      <t>债务付息支出类合计</t>
    </r>
  </si>
  <si>
    <t xml:space="preserve">    社会保险基金预算年终结余（企业养老）</t>
  </si>
  <si>
    <r>
      <rPr>
        <sz val="11"/>
        <rFont val="Times New Roman"/>
        <charset val="134"/>
      </rPr>
      <t xml:space="preserve"> </t>
    </r>
    <r>
      <rPr>
        <sz val="11"/>
        <rFont val="宋体"/>
        <charset val="134"/>
      </rPr>
      <t>地方政府一般债务付息支出款合计</t>
    </r>
  </si>
  <si>
    <t xml:space="preserve">    社会保险基金预算年终结余（职工医疗含生育）</t>
  </si>
  <si>
    <r>
      <rPr>
        <sz val="11"/>
        <rFont val="Times New Roman"/>
        <charset val="134"/>
      </rPr>
      <t xml:space="preserve">  </t>
    </r>
    <r>
      <rPr>
        <sz val="11"/>
        <rFont val="宋体"/>
        <charset val="134"/>
      </rPr>
      <t>地方政府一般债券付息支出项合计</t>
    </r>
  </si>
  <si>
    <t xml:space="preserve">    社会保险基金预算年终结余（城乡居民养老）</t>
  </si>
  <si>
    <t xml:space="preserve">  社会保险基金上解下拨支出</t>
  </si>
  <si>
    <t xml:space="preserve">    社会保险基金上解上级支出（企业养老）</t>
  </si>
  <si>
    <t xml:space="preserve">    社会保险基金上解上级支出（城乡居民医疗）</t>
  </si>
  <si>
    <t xml:space="preserve">  社会保险基金转移支出（企业养老）</t>
  </si>
  <si>
    <t xml:space="preserve">  社会保险基金转移支出（职工医疗含生育）</t>
  </si>
  <si>
    <t xml:space="preserve">  社会保险基金转移支出（城乡居民养老）</t>
  </si>
  <si>
    <t>社会保险基金支出合计</t>
  </si>
  <si>
    <t>附表2-1</t>
  </si>
  <si>
    <t>政府一般债务限额和余额情况表</t>
  </si>
  <si>
    <t>执行数</t>
  </si>
  <si>
    <t>一、2018年度末政府一般债务余额实际数</t>
  </si>
  <si>
    <t>二、2019年度末政府一般债务余额限额</t>
  </si>
  <si>
    <t>三、2019年度政府一般债务发行额</t>
  </si>
  <si>
    <t>四、2019年度政府一般债务还本额</t>
  </si>
  <si>
    <t>五、2019年度末政府一般债务余额预算执行数</t>
  </si>
  <si>
    <t>六、2020年度政府一般债务余额新增限额</t>
  </si>
  <si>
    <t>七、2020年度末政府一般债务余额限额</t>
  </si>
  <si>
    <t>附表2-2</t>
  </si>
  <si>
    <t>政府专项债务限额和余额情况表</t>
  </si>
  <si>
    <t>一、2018年度末政府专项债务余额实际数</t>
  </si>
  <si>
    <t>二、2019年度末政府专项债务余额限额</t>
  </si>
  <si>
    <t>三、2019年度政府专项债务发行额</t>
  </si>
  <si>
    <t>四、2019年度政府专项债务还本额</t>
  </si>
  <si>
    <t>五、2019年度末政府专项债务余额预算执行数</t>
  </si>
  <si>
    <t>六、2020年度政府专项债务余额新增限额</t>
  </si>
  <si>
    <t>七、2020年度末政府专项债务余额限额</t>
  </si>
  <si>
    <t>附表2-3</t>
  </si>
  <si>
    <t>地方政府债务限额及余额预算情况表</t>
  </si>
  <si>
    <t>地   区</t>
  </si>
  <si>
    <t>2020年债务限额</t>
  </si>
  <si>
    <t>2020年债务余额预计执行数</t>
  </si>
  <si>
    <t>小计</t>
  </si>
  <si>
    <t>一般债务</t>
  </si>
  <si>
    <t>专项债务</t>
  </si>
  <si>
    <t>海港区</t>
  </si>
  <si>
    <t>注：1.本表反映上一年度本地区、本级及分地区地方政府债务限额及余额预计执行数。</t>
  </si>
  <si>
    <t>2.本表由县级以上地方各级财政部门在同级人民代表大会批准预算后二十日内公开。</t>
  </si>
  <si>
    <t>附表2-4</t>
  </si>
  <si>
    <t>地方政府债券发行及还本付息情况表</t>
  </si>
  <si>
    <t>项    目</t>
  </si>
  <si>
    <t>备注</t>
  </si>
  <si>
    <t>一、2020年发行预计执行数</t>
  </si>
  <si>
    <t>（一）一般债券</t>
  </si>
  <si>
    <t xml:space="preserve">   其中：再融资债券</t>
  </si>
  <si>
    <t>（二）专项债券</t>
  </si>
  <si>
    <t>二、2020年还本预计执行数</t>
  </si>
  <si>
    <t>三、2020年付息预计执行数</t>
  </si>
  <si>
    <t>四、2021年还本预算数</t>
  </si>
  <si>
    <t xml:space="preserve">   其中：再融资</t>
  </si>
  <si>
    <t xml:space="preserve">      财政预算安排 </t>
  </si>
  <si>
    <t xml:space="preserve">      财政预算安排</t>
  </si>
  <si>
    <t>五、2021年付息预算数</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</si>
  <si>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</si>
  <si>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</si>
  <si>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r>
      <rPr>
        <sz val="11"/>
        <rFont val="黑体"/>
        <charset val="134"/>
      </rPr>
      <t>附表</t>
    </r>
    <r>
      <rPr>
        <sz val="11"/>
        <rFont val="Times New Roman"/>
        <charset val="134"/>
      </rPr>
      <t>2-5</t>
    </r>
  </si>
  <si>
    <t>地方政府债务限额提前下达情况表</t>
  </si>
  <si>
    <t>本地区</t>
  </si>
  <si>
    <t>本级</t>
  </si>
  <si>
    <t>下级</t>
  </si>
  <si>
    <t>一、2020年地方政府债务限额</t>
  </si>
  <si>
    <t>其中： 一般债务限额</t>
  </si>
  <si>
    <t xml:space="preserve">  专项债务限额</t>
  </si>
  <si>
    <t>二、提前下达的2021年地方政府债务新增限额</t>
  </si>
  <si>
    <t>注：本表反映本地区及本级年初预算中列示的地方政府债务限额情况，由县级以上地方各级财政部门在同级人大常委会批准年度预算后二十日内公开。</t>
  </si>
  <si>
    <t>表2-6</t>
  </si>
  <si>
    <t>区本级使用新增地方政府债务资金安排表</t>
  </si>
  <si>
    <t>序号</t>
  </si>
  <si>
    <t>项目主管部门</t>
  </si>
  <si>
    <t>债券性质</t>
  </si>
  <si>
    <t>债券规模</t>
  </si>
  <si>
    <t>注：海港区尚未申请新增地方政府一般债券，空表列示。</t>
  </si>
  <si>
    <t>表2-7</t>
  </si>
  <si>
    <t>地方政府再融资债券分月发行安排表</t>
  </si>
  <si>
    <t>时间</t>
  </si>
  <si>
    <t>再融资债券计划发行规模</t>
  </si>
  <si>
    <t>1月</t>
  </si>
  <si>
    <t>2月</t>
  </si>
  <si>
    <t>3月</t>
  </si>
  <si>
    <t>4月</t>
  </si>
  <si>
    <t>5月</t>
  </si>
  <si>
    <t>6月</t>
  </si>
  <si>
    <t>7月</t>
  </si>
  <si>
    <t>8月</t>
  </si>
  <si>
    <t>9月</t>
  </si>
  <si>
    <t>10月</t>
  </si>
  <si>
    <t>11月</t>
  </si>
  <si>
    <t>12月</t>
  </si>
  <si>
    <t>注：海港区地方政府再融资债券由河北省代发，空表列示。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</si>
</sst>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 "/>
    <numFmt numFmtId="178" formatCode="0.00_ "/>
    <numFmt numFmtId="179" formatCode="#,##0.00_ "/>
    <numFmt numFmtId="180" formatCode="0_ "/>
    <numFmt numFmtId="181" formatCode="0_);[Red]\(0\)"/>
    <numFmt numFmtId="182" formatCode="0;_렀"/>
    <numFmt numFmtId="183" formatCode="0.00_);[Red]\(0.00\)"/>
    <numFmt numFmtId="184" formatCode="#,##0_ "/>
  </numFmts>
  <fonts count="82">
    <font>
      <sz val="11"/>
      <color theme="1"/>
      <name val="宋体"/>
      <charset val="134"/>
      <scheme val="minor"/>
    </font>
    <font>
      <sz val="18"/>
      <color theme="1"/>
      <name val="宋体"/>
      <charset val="134"/>
      <scheme val="minor"/>
    </font>
    <font>
      <sz val="9"/>
      <color theme="1"/>
      <name val="宋体"/>
      <charset val="134"/>
    </font>
    <font>
      <sz val="11"/>
      <name val="Times New Roman"/>
      <charset val="134"/>
    </font>
    <font>
      <sz val="18"/>
      <name val="方正小标宋_GBK"/>
      <charset val="134"/>
    </font>
    <font>
      <b/>
      <sz val="11"/>
      <color theme="1"/>
      <name val="宋体"/>
      <charset val="134"/>
    </font>
    <font>
      <sz val="11"/>
      <color theme="1"/>
      <name val="宋体"/>
      <charset val="134"/>
    </font>
    <font>
      <sz val="11"/>
      <name val="宋体"/>
      <charset val="134"/>
      <scheme val="minor"/>
    </font>
    <font>
      <sz val="14"/>
      <name val="宋体"/>
      <charset val="134"/>
      <scheme val="minor"/>
    </font>
    <font>
      <sz val="18"/>
      <name val="宋体"/>
      <charset val="134"/>
      <scheme val="minor"/>
    </font>
    <font>
      <sz val="10.5"/>
      <color theme="1"/>
      <name val="宋体"/>
      <charset val="134"/>
      <scheme val="minor"/>
    </font>
    <font>
      <sz val="9"/>
      <color theme="1"/>
      <name val="宋体"/>
      <charset val="134"/>
      <scheme val="minor"/>
    </font>
    <font>
      <b/>
      <sz val="11"/>
      <color theme="1"/>
      <name val="宋体"/>
      <charset val="134"/>
      <scheme val="minor"/>
    </font>
    <font>
      <sz val="8"/>
      <color theme="1"/>
      <name val="宋体"/>
      <charset val="134"/>
      <scheme val="minor"/>
    </font>
    <font>
      <b/>
      <sz val="12"/>
      <name val="宋体"/>
      <charset val="134"/>
      <scheme val="minor"/>
    </font>
    <font>
      <sz val="9"/>
      <name val="宋体"/>
      <charset val="134"/>
    </font>
    <font>
      <sz val="9"/>
      <name val="Times New Roman"/>
      <charset val="134"/>
    </font>
    <font>
      <b/>
      <sz val="11"/>
      <name val="宋体"/>
      <charset val="134"/>
      <scheme val="minor"/>
    </font>
    <font>
      <b/>
      <sz val="12"/>
      <name val="宋体"/>
      <charset val="134"/>
    </font>
    <font>
      <sz val="11"/>
      <name val="宋体"/>
      <charset val="134"/>
    </font>
    <font>
      <b/>
      <sz val="11"/>
      <name val="Times New Roman"/>
      <charset val="134"/>
    </font>
    <font>
      <b/>
      <sz val="12"/>
      <name val="Times New Roman"/>
      <charset val="134"/>
    </font>
    <font>
      <sz val="18"/>
      <name val="Times New Roman"/>
      <charset val="134"/>
    </font>
    <font>
      <b/>
      <sz val="11"/>
      <name val="宋体"/>
      <charset val="134"/>
    </font>
    <font>
      <sz val="12"/>
      <name val="Times New Roman"/>
      <charset val="134"/>
    </font>
    <font>
      <sz val="10"/>
      <name val="Times New Roman"/>
      <charset val="134"/>
    </font>
    <font>
      <b/>
      <sz val="11"/>
      <name val="方正书宋_GBK"/>
      <charset val="134"/>
    </font>
    <font>
      <sz val="14"/>
      <name val="Times New Roman"/>
      <charset val="134"/>
    </font>
    <font>
      <b/>
      <sz val="9"/>
      <name val="Times New Roman"/>
      <charset val="134"/>
    </font>
    <font>
      <sz val="11"/>
      <name val="方正仿宋_GBK"/>
      <charset val="134"/>
    </font>
    <font>
      <sz val="12"/>
      <name val="宋体"/>
      <charset val="134"/>
    </font>
    <font>
      <b/>
      <sz val="11"/>
      <name val="方正仿宋_GBK"/>
      <charset val="134"/>
    </font>
    <font>
      <b/>
      <sz val="11"/>
      <color theme="1"/>
      <name val="Times New Roman"/>
      <charset val="134"/>
    </font>
    <font>
      <sz val="12"/>
      <color theme="1"/>
      <name val="宋体"/>
      <charset val="134"/>
      <scheme val="minor"/>
    </font>
    <font>
      <sz val="11"/>
      <name val="方正书宋_GBK"/>
      <charset val="134"/>
    </font>
    <font>
      <sz val="11"/>
      <color theme="1"/>
      <name val="Times New Roman"/>
      <charset val="134"/>
    </font>
    <font>
      <b/>
      <sz val="12"/>
      <color theme="1"/>
      <name val="方正书宋_GBK"/>
      <charset val="134"/>
    </font>
    <font>
      <sz val="12"/>
      <color theme="1"/>
      <name val="Times New Roman"/>
      <charset val="134"/>
    </font>
    <font>
      <b/>
      <sz val="12"/>
      <color theme="1"/>
      <name val="Times New Roman"/>
      <charset val="134"/>
    </font>
    <font>
      <sz val="14"/>
      <color theme="1"/>
      <name val="Times New Roman"/>
      <charset val="134"/>
    </font>
    <font>
      <sz val="18"/>
      <color theme="1"/>
      <name val="方正小标宋_GBK"/>
      <charset val="134"/>
    </font>
    <font>
      <sz val="10"/>
      <color theme="1"/>
      <name val="Times New Roman"/>
      <charset val="134"/>
    </font>
    <font>
      <b/>
      <sz val="11"/>
      <color indexed="8"/>
      <name val="宋体"/>
      <charset val="134"/>
    </font>
    <font>
      <sz val="12"/>
      <color theme="1"/>
      <name val="宋体"/>
      <charset val="134"/>
    </font>
    <font>
      <b/>
      <sz val="14"/>
      <name val="宋体"/>
      <charset val="134"/>
    </font>
    <font>
      <sz val="20"/>
      <color theme="1"/>
      <name val="方正小标宋简体"/>
      <charset val="134"/>
    </font>
    <font>
      <sz val="10"/>
      <color theme="1"/>
      <name val="Calibri"/>
      <charset val="134"/>
    </font>
    <font>
      <sz val="14"/>
      <color theme="1"/>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0"/>
      <name val="Helv"/>
      <charset val="134"/>
    </font>
    <font>
      <sz val="11"/>
      <color indexed="8"/>
      <name val="宋体"/>
      <charset val="134"/>
    </font>
    <font>
      <sz val="11"/>
      <color indexed="20"/>
      <name val="宋体"/>
      <charset val="134"/>
    </font>
    <font>
      <sz val="7"/>
      <name val="Small Fonts"/>
      <charset val="134"/>
    </font>
    <font>
      <sz val="10"/>
      <name val="MS Sans Serif"/>
      <charset val="134"/>
    </font>
    <font>
      <sz val="12"/>
      <name val="Courier"/>
      <charset val="134"/>
    </font>
    <font>
      <sz val="11"/>
      <name val="黑体"/>
      <charset val="134"/>
    </font>
    <font>
      <sz val="9"/>
      <name val="方正仿宋_GBK"/>
      <charset val="134"/>
    </font>
    <font>
      <sz val="11"/>
      <color theme="1"/>
      <name val="黑体"/>
      <charset val="134"/>
    </font>
    <font>
      <b/>
      <sz val="9"/>
      <name val="方正书宋_GBK"/>
      <charset val="134"/>
    </font>
    <font>
      <sz val="9"/>
      <name val="方正书宋_GBK"/>
      <charset val="134"/>
    </font>
    <font>
      <sz val="10"/>
      <name val="方正仿宋_GBK"/>
      <charset val="134"/>
    </font>
    <font>
      <sz val="10"/>
      <color theme="1"/>
      <name val="方正仿宋_GBK"/>
      <charset val="134"/>
    </font>
  </fonts>
  <fills count="51">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11"/>
        <bgColor indexed="64"/>
      </patternFill>
    </fill>
    <fill>
      <patternFill patternType="solid">
        <fgColor indexed="62"/>
        <bgColor indexed="64"/>
      </patternFill>
    </fill>
    <fill>
      <patternFill patternType="solid">
        <fgColor indexed="27"/>
        <bgColor indexed="64"/>
      </patternFill>
    </fill>
    <fill>
      <patternFill patternType="solid">
        <fgColor indexed="46"/>
        <bgColor indexed="64"/>
      </patternFill>
    </fill>
    <fill>
      <patternFill patternType="solid">
        <fgColor indexed="44"/>
        <bgColor indexed="64"/>
      </patternFill>
    </fill>
    <fill>
      <patternFill patternType="solid">
        <fgColor indexed="49"/>
        <bgColor indexed="64"/>
      </patternFill>
    </fill>
    <fill>
      <patternFill patternType="solid">
        <fgColor indexed="3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2" borderId="8"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9" applyNumberFormat="0" applyFill="0" applyAlignment="0" applyProtection="0">
      <alignment vertical="center"/>
    </xf>
    <xf numFmtId="0" fontId="55" fillId="0" borderId="9" applyNumberFormat="0" applyFill="0" applyAlignment="0" applyProtection="0">
      <alignment vertical="center"/>
    </xf>
    <xf numFmtId="0" fontId="56" fillId="0" borderId="10" applyNumberFormat="0" applyFill="0" applyAlignment="0" applyProtection="0">
      <alignment vertical="center"/>
    </xf>
    <xf numFmtId="0" fontId="56" fillId="0" borderId="0" applyNumberFormat="0" applyFill="0" applyBorder="0" applyAlignment="0" applyProtection="0">
      <alignment vertical="center"/>
    </xf>
    <xf numFmtId="0" fontId="57" fillId="3" borderId="11" applyNumberFormat="0" applyAlignment="0" applyProtection="0">
      <alignment vertical="center"/>
    </xf>
    <xf numFmtId="0" fontId="58" fillId="4" borderId="12" applyNumberFormat="0" applyAlignment="0" applyProtection="0">
      <alignment vertical="center"/>
    </xf>
    <xf numFmtId="0" fontId="59" fillId="4" borderId="11" applyNumberFormat="0" applyAlignment="0" applyProtection="0">
      <alignment vertical="center"/>
    </xf>
    <xf numFmtId="0" fontId="60" fillId="5" borderId="13" applyNumberFormat="0" applyAlignment="0" applyProtection="0">
      <alignment vertical="center"/>
    </xf>
    <xf numFmtId="0" fontId="61" fillId="0" borderId="14" applyNumberFormat="0" applyFill="0" applyAlignment="0" applyProtection="0">
      <alignment vertical="center"/>
    </xf>
    <xf numFmtId="0" fontId="62" fillId="0" borderId="15" applyNumberFormat="0" applyFill="0" applyAlignment="0" applyProtection="0">
      <alignment vertical="center"/>
    </xf>
    <xf numFmtId="0" fontId="63" fillId="6" borderId="0" applyNumberFormat="0" applyBorder="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7"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6" fillId="32" borderId="0" applyNumberFormat="0" applyBorder="0" applyAlignment="0" applyProtection="0">
      <alignment vertical="center"/>
    </xf>
    <xf numFmtId="0" fontId="15" fillId="0" borderId="0">
      <protection locked="0"/>
    </xf>
    <xf numFmtId="0" fontId="15" fillId="0" borderId="0">
      <protection locked="0"/>
    </xf>
    <xf numFmtId="0" fontId="68" fillId="33" borderId="0" applyNumberFormat="0" applyBorder="0" applyAlignment="0" applyProtection="0">
      <alignment vertical="center"/>
    </xf>
    <xf numFmtId="0" fontId="15" fillId="0" borderId="0">
      <protection locked="0"/>
    </xf>
    <xf numFmtId="0" fontId="15" fillId="0" borderId="0">
      <protection locked="0"/>
    </xf>
    <xf numFmtId="0" fontId="69" fillId="0" borderId="0"/>
    <xf numFmtId="0" fontId="70" fillId="34" borderId="0" applyNumberFormat="0" applyBorder="0" applyAlignment="0" applyProtection="0">
      <alignment vertical="center"/>
    </xf>
    <xf numFmtId="0" fontId="68" fillId="35" borderId="0" applyNumberFormat="0" applyBorder="0" applyAlignment="0" applyProtection="0">
      <alignment vertical="center"/>
    </xf>
    <xf numFmtId="0" fontId="70" fillId="36" borderId="0" applyNumberFormat="0" applyBorder="0" applyAlignment="0" applyProtection="0">
      <alignment vertical="center"/>
    </xf>
    <xf numFmtId="0" fontId="70" fillId="37" borderId="0" applyNumberFormat="0" applyBorder="0" applyAlignment="0" applyProtection="0">
      <alignment vertical="center"/>
    </xf>
    <xf numFmtId="0" fontId="70" fillId="38" borderId="0" applyNumberFormat="0" applyBorder="0" applyAlignment="0" applyProtection="0">
      <alignment vertical="center"/>
    </xf>
    <xf numFmtId="0" fontId="68" fillId="39" borderId="0" applyNumberFormat="0" applyBorder="0" applyAlignment="0" applyProtection="0">
      <alignment vertical="center"/>
    </xf>
    <xf numFmtId="0" fontId="15" fillId="0" borderId="0">
      <protection locked="0"/>
    </xf>
    <xf numFmtId="0" fontId="68" fillId="40" borderId="0" applyNumberFormat="0" applyBorder="0" applyAlignment="0" applyProtection="0">
      <alignment vertical="center"/>
    </xf>
    <xf numFmtId="0" fontId="70" fillId="41" borderId="0" applyNumberFormat="0" applyBorder="0" applyAlignment="0" applyProtection="0">
      <alignment vertical="center"/>
    </xf>
    <xf numFmtId="0" fontId="70" fillId="42" borderId="0" applyNumberFormat="0" applyBorder="0" applyAlignment="0" applyProtection="0">
      <alignment vertical="center"/>
    </xf>
    <xf numFmtId="0" fontId="70" fillId="43" borderId="0" applyNumberFormat="0" applyBorder="0" applyAlignment="0" applyProtection="0">
      <alignment vertical="center"/>
    </xf>
    <xf numFmtId="0" fontId="69" fillId="0" borderId="0"/>
    <xf numFmtId="0" fontId="69" fillId="0" borderId="0"/>
    <xf numFmtId="0" fontId="71" fillId="42" borderId="0" applyNumberFormat="0" applyBorder="0" applyAlignment="0" applyProtection="0">
      <alignment vertical="center"/>
    </xf>
    <xf numFmtId="0" fontId="70" fillId="37" borderId="0" applyNumberFormat="0" applyBorder="0" applyAlignment="0" applyProtection="0">
      <alignment vertical="center"/>
    </xf>
    <xf numFmtId="0" fontId="70" fillId="44" borderId="0" applyNumberFormat="0" applyBorder="0" applyAlignment="0" applyProtection="0">
      <alignment vertical="center"/>
    </xf>
    <xf numFmtId="0" fontId="68" fillId="45" borderId="0" applyNumberFormat="0" applyBorder="0" applyAlignment="0" applyProtection="0">
      <alignment vertical="center"/>
    </xf>
    <xf numFmtId="0" fontId="70" fillId="38" borderId="0" applyNumberFormat="0" applyBorder="0" applyAlignment="0" applyProtection="0">
      <alignment vertical="center"/>
    </xf>
    <xf numFmtId="0" fontId="70" fillId="33" borderId="0" applyNumberFormat="0" applyBorder="0" applyAlignment="0" applyProtection="0">
      <alignment vertical="center"/>
    </xf>
    <xf numFmtId="0" fontId="70" fillId="46" borderId="0" applyNumberFormat="0" applyBorder="0" applyAlignment="0" applyProtection="0">
      <alignment vertical="center"/>
    </xf>
    <xf numFmtId="0" fontId="68" fillId="34" borderId="0" applyNumberFormat="0" applyBorder="0" applyAlignment="0" applyProtection="0">
      <alignment vertical="center"/>
    </xf>
    <xf numFmtId="0" fontId="15" fillId="0" borderId="0">
      <protection locked="0"/>
    </xf>
    <xf numFmtId="0" fontId="68" fillId="47" borderId="0" applyNumberFormat="0" applyBorder="0" applyAlignment="0" applyProtection="0">
      <alignment vertical="center"/>
    </xf>
    <xf numFmtId="0" fontId="15" fillId="0" borderId="0">
      <protection locked="0"/>
    </xf>
    <xf numFmtId="0" fontId="68" fillId="39" borderId="0" applyNumberFormat="0" applyBorder="0" applyAlignment="0" applyProtection="0">
      <alignment vertical="center"/>
    </xf>
    <xf numFmtId="0" fontId="15" fillId="0" borderId="0">
      <protection locked="0"/>
    </xf>
    <xf numFmtId="0" fontId="68" fillId="48" borderId="0" applyNumberFormat="0" applyBorder="0" applyAlignment="0" applyProtection="0">
      <alignment vertical="center"/>
    </xf>
    <xf numFmtId="37" fontId="72" fillId="0" borderId="0"/>
    <xf numFmtId="0" fontId="73" fillId="0" borderId="0"/>
    <xf numFmtId="9" fontId="69" fillId="0" borderId="0" applyFont="0" applyFill="0" applyBorder="0" applyAlignment="0" applyProtection="0"/>
    <xf numFmtId="0" fontId="19" fillId="0" borderId="1">
      <alignment horizontal="distributed" vertical="center" wrapText="1"/>
    </xf>
    <xf numFmtId="0" fontId="71" fillId="42" borderId="0" applyNumberFormat="0" applyBorder="0" applyAlignment="0" applyProtection="0">
      <alignment vertical="center"/>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69" fillId="0" borderId="0"/>
    <xf numFmtId="0" fontId="30" fillId="0" borderId="0"/>
    <xf numFmtId="0" fontId="30" fillId="0" borderId="0">
      <alignment vertical="center"/>
    </xf>
    <xf numFmtId="0" fontId="15" fillId="0" borderId="0">
      <protection locked="0"/>
    </xf>
    <xf numFmtId="0" fontId="15" fillId="0" borderId="0">
      <protection locked="0"/>
    </xf>
    <xf numFmtId="0" fontId="30" fillId="0" borderId="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69" fillId="0" borderId="0"/>
    <xf numFmtId="0" fontId="70" fillId="0" borderId="0">
      <alignment vertical="center"/>
    </xf>
    <xf numFmtId="0" fontId="30" fillId="0" borderId="0"/>
    <xf numFmtId="0" fontId="73" fillId="0" borderId="0"/>
    <xf numFmtId="0" fontId="69" fillId="0" borderId="0" applyFont="0" applyFill="0" applyBorder="0" applyAlignment="0" applyProtection="0"/>
    <xf numFmtId="0" fontId="68" fillId="47" borderId="0" applyNumberFormat="0" applyBorder="0" applyAlignment="0" applyProtection="0">
      <alignment vertical="center"/>
    </xf>
    <xf numFmtId="4" fontId="69" fillId="0" borderId="0" applyFont="0" applyFill="0" applyBorder="0" applyAlignment="0" applyProtection="0"/>
    <xf numFmtId="0" fontId="69" fillId="0" borderId="0" applyFont="0" applyFill="0" applyBorder="0" applyAlignment="0" applyProtection="0"/>
    <xf numFmtId="0" fontId="69" fillId="0" borderId="0" applyFont="0" applyFill="0" applyBorder="0" applyAlignment="0" applyProtection="0"/>
    <xf numFmtId="1" fontId="19" fillId="0" borderId="1">
      <alignment vertical="center"/>
      <protection locked="0"/>
    </xf>
    <xf numFmtId="0" fontId="74" fillId="0" borderId="0"/>
    <xf numFmtId="176" fontId="19" fillId="0" borderId="1">
      <alignment vertical="center"/>
      <protection locked="0"/>
    </xf>
    <xf numFmtId="0" fontId="69" fillId="0" borderId="0"/>
    <xf numFmtId="0" fontId="68" fillId="49" borderId="0" applyNumberFormat="0" applyBorder="0" applyAlignment="0" applyProtection="0">
      <alignment vertical="center"/>
    </xf>
    <xf numFmtId="0" fontId="68" fillId="50" borderId="0" applyNumberFormat="0" applyBorder="0" applyAlignment="0" applyProtection="0">
      <alignment vertical="center"/>
    </xf>
  </cellStyleXfs>
  <cellXfs count="299">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0" fillId="0" borderId="0" xfId="0" applyFont="1" applyFill="1" applyAlignment="1">
      <alignment horizontal="righ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2" fillId="0" borderId="2" xfId="0" applyFont="1" applyFill="1" applyBorder="1" applyAlignment="1">
      <alignment horizontal="right" vertical="center" wrapText="1"/>
    </xf>
    <xf numFmtId="0" fontId="0" fillId="0" borderId="0" xfId="0" applyAlignment="1">
      <alignment vertical="center"/>
    </xf>
    <xf numFmtId="0" fontId="3" fillId="0" borderId="0" xfId="106" applyFont="1" applyFill="1" applyBorder="1" applyAlignment="1">
      <alignment horizontal="left" vertical="center"/>
    </xf>
    <xf numFmtId="49" fontId="4" fillId="0" borderId="0" xfId="104" applyNumberFormat="1" applyFont="1" applyFill="1" applyAlignment="1">
      <alignment horizontal="center" vertical="center"/>
    </xf>
    <xf numFmtId="0" fontId="2"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indent="2"/>
    </xf>
    <xf numFmtId="0" fontId="6" fillId="0" borderId="1" xfId="0" applyFont="1" applyFill="1" applyBorder="1" applyAlignment="1">
      <alignment horizontal="left" vertical="center" wrapText="1" indent="4"/>
    </xf>
    <xf numFmtId="0" fontId="2" fillId="0" borderId="3" xfId="0" applyFont="1" applyFill="1" applyBorder="1" applyAlignment="1">
      <alignment horizontal="left" vertical="center" wrapText="1"/>
    </xf>
    <xf numFmtId="0" fontId="0" fillId="0" borderId="0" xfId="0" applyFont="1" applyAlignment="1">
      <alignment vertical="center"/>
    </xf>
    <xf numFmtId="0" fontId="7" fillId="0" borderId="0" xfId="106" applyFont="1" applyFill="1" applyBorder="1" applyAlignment="1">
      <alignment horizontal="left" vertical="center"/>
    </xf>
    <xf numFmtId="0" fontId="8" fillId="0" borderId="0" xfId="106" applyFont="1" applyFill="1" applyBorder="1" applyAlignment="1">
      <alignment horizontal="left" vertical="center"/>
    </xf>
    <xf numFmtId="49" fontId="9" fillId="0" borderId="0" xfId="104" applyNumberFormat="1" applyFont="1" applyFill="1" applyAlignment="1">
      <alignment horizontal="center" vertical="center"/>
    </xf>
    <xf numFmtId="0" fontId="10" fillId="0" borderId="0" xfId="0" applyFont="1" applyFill="1" applyAlignment="1">
      <alignment vertical="center"/>
    </xf>
    <xf numFmtId="0" fontId="11" fillId="0" borderId="0" xfId="0" applyFont="1" applyFill="1" applyAlignment="1">
      <alignment horizontal="right"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0" xfId="104" applyFont="1" applyFill="1" applyAlignment="1">
      <alignment horizontal="center" vertical="center"/>
    </xf>
    <xf numFmtId="177" fontId="7" fillId="0" borderId="0" xfId="104" applyNumberFormat="1" applyFont="1" applyFill="1" applyAlignment="1">
      <alignment horizontal="right"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0" fillId="0" borderId="1" xfId="0"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15" fillId="0" borderId="0" xfId="52" applyAlignment="1">
      <alignment vertical="center"/>
      <protection locked="0"/>
    </xf>
    <xf numFmtId="0" fontId="16" fillId="0" borderId="0" xfId="52" applyFont="1" applyAlignment="1">
      <alignment vertical="center"/>
      <protection locked="0"/>
    </xf>
    <xf numFmtId="0" fontId="4" fillId="0" borderId="0" xfId="52" applyFont="1" applyAlignment="1">
      <alignment horizontal="center" vertical="center"/>
      <protection locked="0"/>
    </xf>
    <xf numFmtId="0" fontId="3" fillId="0" borderId="0" xfId="52" applyFont="1" applyAlignment="1">
      <alignment vertical="center"/>
      <protection locked="0"/>
    </xf>
    <xf numFmtId="0" fontId="15" fillId="0" borderId="0" xfId="52" applyAlignment="1">
      <alignment horizontal="right" vertical="center"/>
      <protection locked="0"/>
    </xf>
    <xf numFmtId="0" fontId="17" fillId="0" borderId="1" xfId="52" applyFont="1" applyBorder="1" applyAlignment="1">
      <alignment horizontal="center" vertical="center"/>
      <protection locked="0"/>
    </xf>
    <xf numFmtId="178" fontId="18" fillId="0" borderId="1" xfId="0" applyNumberFormat="1" applyFont="1" applyBorder="1" applyAlignment="1">
      <alignment horizontal="center" vertical="center"/>
    </xf>
    <xf numFmtId="0" fontId="19" fillId="0" borderId="1" xfId="0" applyFont="1" applyBorder="1" applyAlignment="1">
      <alignment vertical="center"/>
    </xf>
    <xf numFmtId="179" fontId="19" fillId="0" borderId="1" xfId="0" applyNumberFormat="1" applyFont="1" applyBorder="1" applyAlignment="1">
      <alignment horizontal="right" vertical="center"/>
    </xf>
    <xf numFmtId="179" fontId="0" fillId="0" borderId="0" xfId="0" applyNumberFormat="1"/>
    <xf numFmtId="180" fontId="19" fillId="0" borderId="1" xfId="0" applyNumberFormat="1" applyFont="1" applyBorder="1" applyAlignment="1" applyProtection="1">
      <alignment horizontal="left" vertical="center"/>
      <protection locked="0"/>
    </xf>
    <xf numFmtId="179" fontId="19" fillId="0" borderId="1" xfId="0" applyNumberFormat="1" applyFont="1" applyBorder="1" applyAlignment="1" applyProtection="1">
      <alignment horizontal="right" vertical="center"/>
      <protection locked="0"/>
    </xf>
    <xf numFmtId="0" fontId="0" fillId="0" borderId="1" xfId="0" applyBorder="1" applyAlignment="1">
      <alignment vertical="center"/>
    </xf>
    <xf numFmtId="179" fontId="0" fillId="0" borderId="1" xfId="0" applyNumberFormat="1" applyBorder="1" applyAlignment="1">
      <alignment horizontal="right" vertical="center"/>
    </xf>
    <xf numFmtId="0" fontId="3" fillId="0" borderId="0" xfId="52" applyFont="1" applyAlignment="1">
      <alignment vertical="top"/>
      <protection locked="0"/>
    </xf>
    <xf numFmtId="0" fontId="20" fillId="0" borderId="0" xfId="52" applyFont="1" applyAlignment="1">
      <alignment horizontal="left" vertical="top" indent="1"/>
      <protection locked="0"/>
    </xf>
    <xf numFmtId="0" fontId="3" fillId="0" borderId="0" xfId="52" applyFont="1" applyAlignment="1">
      <alignment horizontal="left" vertical="top" indent="2"/>
      <protection locked="0"/>
    </xf>
    <xf numFmtId="0" fontId="20" fillId="0" borderId="0" xfId="52" applyFont="1" applyAlignment="1">
      <alignment vertical="top"/>
      <protection locked="0"/>
    </xf>
    <xf numFmtId="0" fontId="21" fillId="0" borderId="0" xfId="52" applyFont="1" applyAlignment="1">
      <alignment vertical="center"/>
      <protection locked="0"/>
    </xf>
    <xf numFmtId="49" fontId="3" fillId="0" borderId="0" xfId="52" applyNumberFormat="1" applyFont="1" applyAlignment="1">
      <alignment horizontal="left" vertical="top"/>
      <protection locked="0"/>
    </xf>
    <xf numFmtId="178" fontId="3" fillId="0" borderId="0" xfId="52" applyNumberFormat="1" applyFont="1" applyAlignment="1">
      <alignment vertical="top"/>
      <protection locked="0"/>
    </xf>
    <xf numFmtId="0" fontId="16" fillId="0" borderId="0" xfId="52" applyFont="1" applyAlignment="1">
      <alignment vertical="top"/>
      <protection locked="0"/>
    </xf>
    <xf numFmtId="49" fontId="16" fillId="0" borderId="0" xfId="98" applyNumberFormat="1" applyFont="1"/>
    <xf numFmtId="2" fontId="16" fillId="0" borderId="0" xfId="98" applyNumberFormat="1" applyFont="1"/>
    <xf numFmtId="181" fontId="16" fillId="0" borderId="0" xfId="52" applyNumberFormat="1" applyFont="1" applyAlignment="1">
      <alignment vertical="top"/>
      <protection locked="0"/>
    </xf>
    <xf numFmtId="0" fontId="3" fillId="0" borderId="0" xfId="106" applyFont="1" applyAlignment="1">
      <alignment horizontal="left" vertical="center"/>
    </xf>
    <xf numFmtId="0" fontId="4" fillId="0" borderId="0" xfId="52" applyFont="1" applyAlignment="1">
      <alignment horizontal="center" vertical="top"/>
      <protection locked="0"/>
    </xf>
    <xf numFmtId="0" fontId="22" fillId="0" borderId="0" xfId="52" applyFont="1" applyAlignment="1">
      <alignment horizontal="center" vertical="top"/>
      <protection locked="0"/>
    </xf>
    <xf numFmtId="181" fontId="22" fillId="0" borderId="0" xfId="52" applyNumberFormat="1" applyFont="1" applyAlignment="1">
      <alignment horizontal="center" vertical="top"/>
      <protection locked="0"/>
    </xf>
    <xf numFmtId="178" fontId="3" fillId="0" borderId="0" xfId="52" applyNumberFormat="1" applyFont="1" applyAlignment="1">
      <alignment horizontal="right" vertical="center"/>
      <protection locked="0"/>
    </xf>
    <xf numFmtId="49" fontId="17" fillId="0" borderId="1" xfId="52" applyNumberFormat="1" applyFont="1" applyBorder="1" applyAlignment="1">
      <alignment horizontal="center" vertical="center"/>
      <protection locked="0"/>
    </xf>
    <xf numFmtId="178" fontId="17" fillId="0" borderId="1" xfId="52" applyNumberFormat="1" applyFont="1" applyBorder="1" applyAlignment="1">
      <alignment horizontal="center" vertical="center"/>
      <protection locked="0"/>
    </xf>
    <xf numFmtId="0" fontId="3" fillId="0" borderId="0" xfId="98" applyFont="1" applyAlignment="1">
      <alignment vertical="center" wrapText="1"/>
    </xf>
    <xf numFmtId="0" fontId="23" fillId="0" borderId="1" xfId="95" applyFont="1" applyBorder="1" applyAlignment="1">
      <alignment horizontal="left" vertical="center"/>
    </xf>
    <xf numFmtId="181" fontId="23" fillId="0" borderId="1" xfId="95" applyNumberFormat="1" applyFont="1" applyBorder="1" applyAlignment="1">
      <alignment horizontal="right" vertical="center"/>
    </xf>
    <xf numFmtId="180" fontId="20" fillId="0" borderId="0" xfId="52" applyNumberFormat="1" applyFont="1" applyAlignment="1">
      <alignment horizontal="left" vertical="top" indent="1"/>
      <protection locked="0"/>
    </xf>
    <xf numFmtId="49" fontId="20" fillId="0" borderId="0" xfId="98" applyNumberFormat="1" applyFont="1" applyAlignment="1">
      <alignment horizontal="left" indent="1"/>
    </xf>
    <xf numFmtId="0" fontId="19" fillId="0" borderId="1" xfId="95" applyFont="1" applyBorder="1" applyAlignment="1">
      <alignment horizontal="left" vertical="center"/>
    </xf>
    <xf numFmtId="181" fontId="19" fillId="0" borderId="1" xfId="95" applyNumberFormat="1" applyFont="1" applyBorder="1" applyAlignment="1">
      <alignment horizontal="right" vertical="center"/>
    </xf>
    <xf numFmtId="180" fontId="3" fillId="0" borderId="0" xfId="52" applyNumberFormat="1" applyFont="1" applyAlignment="1">
      <alignment horizontal="left" vertical="top" indent="2"/>
      <protection locked="0"/>
    </xf>
    <xf numFmtId="49" fontId="3" fillId="0" borderId="0" xfId="98" applyNumberFormat="1" applyFont="1" applyAlignment="1">
      <alignment horizontal="left" indent="2"/>
    </xf>
    <xf numFmtId="182" fontId="3" fillId="0" borderId="0" xfId="52" applyNumberFormat="1" applyFont="1" applyAlignment="1">
      <alignment vertical="top"/>
      <protection locked="0"/>
    </xf>
    <xf numFmtId="49" fontId="3" fillId="0" borderId="0" xfId="98" applyNumberFormat="1" applyFont="1"/>
    <xf numFmtId="180" fontId="3" fillId="0" borderId="0" xfId="52" applyNumberFormat="1" applyFont="1" applyAlignment="1">
      <alignment vertical="top"/>
      <protection locked="0"/>
    </xf>
    <xf numFmtId="0" fontId="20" fillId="0" borderId="0" xfId="98" applyFont="1" applyAlignment="1">
      <alignment vertical="center" wrapText="1"/>
    </xf>
    <xf numFmtId="0" fontId="18" fillId="0" borderId="6" xfId="52" applyFont="1" applyBorder="1" applyAlignment="1">
      <alignment horizontal="center" vertical="center"/>
      <protection locked="0"/>
    </xf>
    <xf numFmtId="0" fontId="18" fillId="0" borderId="7" xfId="52" applyFont="1" applyBorder="1" applyAlignment="1">
      <alignment horizontal="center" vertical="center"/>
      <protection locked="0"/>
    </xf>
    <xf numFmtId="181" fontId="18" fillId="0" borderId="1" xfId="95" applyNumberFormat="1" applyFont="1" applyBorder="1">
      <alignment vertical="center"/>
    </xf>
    <xf numFmtId="49" fontId="21" fillId="0" borderId="0" xfId="98" applyNumberFormat="1" applyFont="1" applyAlignment="1">
      <alignment vertical="center"/>
    </xf>
    <xf numFmtId="181" fontId="3" fillId="0" borderId="0" xfId="52" applyNumberFormat="1" applyFont="1" applyAlignment="1">
      <alignment vertical="top"/>
      <protection locked="0"/>
    </xf>
    <xf numFmtId="0" fontId="3" fillId="0" borderId="0" xfId="98" applyFont="1" applyAlignment="1">
      <alignment horizontal="center" vertical="center" wrapText="1"/>
    </xf>
    <xf numFmtId="2" fontId="20" fillId="0" borderId="0" xfId="98" applyNumberFormat="1" applyFont="1" applyAlignment="1">
      <alignment horizontal="left" indent="1"/>
    </xf>
    <xf numFmtId="181" fontId="20" fillId="0" borderId="0" xfId="52" applyNumberFormat="1" applyFont="1" applyAlignment="1">
      <alignment horizontal="left" vertical="top" indent="1"/>
      <protection locked="0"/>
    </xf>
    <xf numFmtId="2" fontId="3" fillId="0" borderId="0" xfId="98" applyNumberFormat="1" applyFont="1" applyAlignment="1">
      <alignment horizontal="left" indent="2"/>
    </xf>
    <xf numFmtId="181" fontId="3" fillId="0" borderId="0" xfId="52" applyNumberFormat="1" applyFont="1" applyAlignment="1">
      <alignment horizontal="left" vertical="top" indent="2"/>
      <protection locked="0"/>
    </xf>
    <xf numFmtId="2" fontId="3" fillId="0" borderId="0" xfId="98" applyNumberFormat="1" applyFont="1"/>
    <xf numFmtId="181" fontId="20" fillId="0" borderId="0" xfId="52" applyNumberFormat="1" applyFont="1" applyAlignment="1">
      <alignment vertical="top"/>
      <protection locked="0"/>
    </xf>
    <xf numFmtId="0" fontId="20" fillId="0" borderId="0" xfId="98" applyFont="1" applyAlignment="1">
      <alignment horizontal="center" vertical="center" wrapText="1"/>
    </xf>
    <xf numFmtId="2" fontId="21" fillId="0" borderId="0" xfId="98" applyNumberFormat="1" applyFont="1" applyAlignment="1">
      <alignment vertical="center"/>
    </xf>
    <xf numFmtId="181" fontId="21" fillId="0" borderId="0" xfId="52" applyNumberFormat="1" applyFont="1" applyAlignment="1">
      <alignment vertical="center"/>
      <protection locked="0"/>
    </xf>
    <xf numFmtId="49" fontId="20" fillId="0" borderId="0" xfId="98" applyNumberFormat="1" applyFont="1" applyAlignment="1" applyProtection="1">
      <alignment horizontal="left" vertical="center" indent="1"/>
      <protection locked="0"/>
    </xf>
    <xf numFmtId="2" fontId="20" fillId="0" borderId="0" xfId="98" applyNumberFormat="1" applyFont="1" applyAlignment="1" applyProtection="1">
      <alignment horizontal="left" vertical="center" indent="1"/>
      <protection locked="0"/>
    </xf>
    <xf numFmtId="49" fontId="3" fillId="0" borderId="0" xfId="98" applyNumberFormat="1" applyFont="1" applyAlignment="1" applyProtection="1">
      <alignment horizontal="left" vertical="center" indent="2"/>
      <protection locked="0"/>
    </xf>
    <xf numFmtId="2" fontId="3" fillId="0" borderId="0" xfId="98" applyNumberFormat="1" applyFont="1" applyAlignment="1" applyProtection="1">
      <alignment horizontal="left" vertical="center" indent="2"/>
      <protection locked="0"/>
    </xf>
    <xf numFmtId="49" fontId="3" fillId="0" borderId="0" xfId="98" applyNumberFormat="1" applyFont="1" applyAlignment="1" applyProtection="1">
      <alignment vertical="center"/>
      <protection locked="0"/>
    </xf>
    <xf numFmtId="2" fontId="3" fillId="0" borderId="0" xfId="98" applyNumberFormat="1" applyFont="1" applyAlignment="1" applyProtection="1">
      <alignment vertical="center"/>
      <protection locked="0"/>
    </xf>
    <xf numFmtId="180" fontId="20" fillId="0" borderId="1" xfId="52" applyNumberFormat="1" applyFont="1" applyBorder="1" applyAlignment="1">
      <alignment vertical="center"/>
      <protection locked="0"/>
    </xf>
    <xf numFmtId="180" fontId="21" fillId="0" borderId="0" xfId="52" applyNumberFormat="1" applyFont="1" applyAlignment="1">
      <alignment vertical="center"/>
      <protection locked="0"/>
    </xf>
    <xf numFmtId="180" fontId="16" fillId="0" borderId="0" xfId="52" applyNumberFormat="1" applyFont="1" applyAlignment="1">
      <alignment vertical="top"/>
      <protection locked="0"/>
    </xf>
    <xf numFmtId="0" fontId="3" fillId="0" borderId="0" xfId="98" applyFont="1" applyAlignment="1">
      <alignment vertical="center"/>
    </xf>
    <xf numFmtId="0" fontId="20" fillId="0" borderId="0" xfId="98" applyFont="1" applyAlignment="1">
      <alignment vertical="center"/>
    </xf>
    <xf numFmtId="49" fontId="20" fillId="0" borderId="0" xfId="98" applyNumberFormat="1" applyFont="1" applyAlignment="1">
      <alignment horizontal="left" vertical="center" indent="1"/>
    </xf>
    <xf numFmtId="0" fontId="3" fillId="0" borderId="0" xfId="98" applyFont="1" applyAlignment="1">
      <alignment horizontal="left" vertical="center" indent="2"/>
    </xf>
    <xf numFmtId="0" fontId="24" fillId="0" borderId="0" xfId="98" applyFont="1" applyAlignment="1">
      <alignment vertical="center"/>
    </xf>
    <xf numFmtId="181" fontId="24" fillId="0" borderId="0" xfId="98" applyNumberFormat="1" applyFont="1" applyAlignment="1">
      <alignment vertical="center"/>
    </xf>
    <xf numFmtId="0" fontId="4" fillId="0" borderId="0" xfId="98" applyFont="1" applyAlignment="1">
      <alignment horizontal="center" vertical="center"/>
    </xf>
    <xf numFmtId="0" fontId="22" fillId="0" borderId="0" xfId="98" applyFont="1" applyAlignment="1">
      <alignment horizontal="center" vertical="center"/>
    </xf>
    <xf numFmtId="181" fontId="25" fillId="0" borderId="0" xfId="98" applyNumberFormat="1" applyFont="1" applyAlignment="1">
      <alignment horizontal="right" vertical="center"/>
    </xf>
    <xf numFmtId="0" fontId="20" fillId="0" borderId="1" xfId="98" applyFont="1" applyBorder="1" applyAlignment="1">
      <alignment horizontal="center" vertical="center"/>
    </xf>
    <xf numFmtId="181" fontId="20" fillId="0" borderId="1" xfId="98" applyNumberFormat="1" applyFont="1" applyBorder="1" applyAlignment="1">
      <alignment horizontal="center" vertical="center"/>
    </xf>
    <xf numFmtId="181" fontId="19" fillId="0" borderId="1" xfId="95" applyNumberFormat="1" applyFont="1" applyBorder="1">
      <alignment vertical="center"/>
    </xf>
    <xf numFmtId="181" fontId="3" fillId="0" borderId="0" xfId="98" applyNumberFormat="1" applyFont="1" applyAlignment="1">
      <alignment horizontal="left" vertical="center" indent="2"/>
    </xf>
    <xf numFmtId="181" fontId="3" fillId="0" borderId="0" xfId="98" applyNumberFormat="1" applyFont="1" applyAlignment="1">
      <alignment vertical="center"/>
    </xf>
    <xf numFmtId="0" fontId="19" fillId="0" borderId="1" xfId="95" applyFont="1" applyBorder="1">
      <alignment vertical="center"/>
    </xf>
    <xf numFmtId="0" fontId="18" fillId="0" borderId="6" xfId="95" applyFont="1" applyBorder="1" applyAlignment="1">
      <alignment horizontal="center" vertical="center"/>
    </xf>
    <xf numFmtId="0" fontId="18" fillId="0" borderId="7" xfId="95" applyFont="1" applyBorder="1" applyAlignment="1">
      <alignment horizontal="center" vertical="center"/>
    </xf>
    <xf numFmtId="181" fontId="18" fillId="0" borderId="1" xfId="95" applyNumberFormat="1" applyFont="1" applyBorder="1" applyAlignment="1">
      <alignment horizontal="right" vertical="center"/>
    </xf>
    <xf numFmtId="0" fontId="3" fillId="0" borderId="0" xfId="104" applyFont="1" applyAlignment="1">
      <alignment wrapText="1"/>
    </xf>
    <xf numFmtId="0" fontId="26" fillId="0" borderId="0" xfId="104" applyFont="1" applyAlignment="1">
      <alignment horizontal="center" vertical="center" wrapText="1"/>
    </xf>
    <xf numFmtId="0" fontId="20" fillId="0" borderId="0" xfId="104" applyFont="1" applyAlignment="1">
      <alignment horizontal="center" vertical="center" wrapText="1"/>
    </xf>
    <xf numFmtId="0" fontId="20" fillId="0" borderId="0" xfId="104" applyFont="1" applyAlignment="1">
      <alignment wrapText="1"/>
    </xf>
    <xf numFmtId="0" fontId="24" fillId="0" borderId="0" xfId="104" applyFont="1" applyAlignment="1">
      <alignment wrapText="1"/>
    </xf>
    <xf numFmtId="0" fontId="3" fillId="0" borderId="0" xfId="106" applyFont="1" applyAlignment="1">
      <alignment horizontal="left" vertical="center" wrapText="1"/>
    </xf>
    <xf numFmtId="0" fontId="27" fillId="0" borderId="0" xfId="106" applyFont="1" applyAlignment="1">
      <alignment horizontal="left" vertical="center" wrapText="1"/>
    </xf>
    <xf numFmtId="49" fontId="4" fillId="0" borderId="0" xfId="104" applyNumberFormat="1" applyFont="1" applyAlignment="1">
      <alignment horizontal="centerContinuous" vertical="center" wrapText="1"/>
    </xf>
    <xf numFmtId="49" fontId="22" fillId="0" borderId="0" xfId="104" applyNumberFormat="1" applyFont="1" applyAlignment="1">
      <alignment horizontal="centerContinuous" vertical="center" wrapText="1"/>
    </xf>
    <xf numFmtId="0" fontId="20" fillId="0" borderId="0" xfId="104" applyFont="1" applyAlignment="1">
      <alignment horizontal="center" wrapText="1"/>
    </xf>
    <xf numFmtId="181" fontId="16" fillId="0" borderId="0" xfId="52" applyNumberFormat="1" applyFont="1" applyAlignment="1">
      <alignment horizontal="right" vertical="center"/>
      <protection locked="0"/>
    </xf>
    <xf numFmtId="0" fontId="26" fillId="0" borderId="1" xfId="104" applyFont="1" applyBorder="1" applyAlignment="1">
      <alignment horizontal="center" vertical="center" wrapText="1"/>
    </xf>
    <xf numFmtId="1" fontId="26" fillId="0" borderId="1" xfId="104" applyNumberFormat="1" applyFont="1" applyBorder="1" applyAlignment="1" applyProtection="1">
      <alignment horizontal="center" vertical="center" wrapText="1"/>
      <protection locked="0"/>
    </xf>
    <xf numFmtId="180" fontId="19" fillId="0" borderId="1" xfId="104" applyNumberFormat="1" applyFont="1" applyBorder="1" applyAlignment="1">
      <alignment horizontal="center" vertical="center" wrapText="1"/>
    </xf>
    <xf numFmtId="178" fontId="3" fillId="0" borderId="1" xfId="104" applyNumberFormat="1" applyFont="1" applyBorder="1" applyAlignment="1">
      <alignment horizontal="right" vertical="center" wrapText="1"/>
    </xf>
    <xf numFmtId="0" fontId="20" fillId="0" borderId="1" xfId="104" applyFont="1" applyBorder="1" applyAlignment="1">
      <alignment horizontal="center" vertical="center" wrapText="1"/>
    </xf>
    <xf numFmtId="178" fontId="20" fillId="0" borderId="1" xfId="52" applyNumberFormat="1" applyFont="1" applyBorder="1" applyAlignment="1">
      <alignment vertical="center"/>
      <protection locked="0"/>
    </xf>
    <xf numFmtId="0" fontId="19" fillId="0" borderId="3" xfId="104" applyFont="1" applyBorder="1" applyAlignment="1">
      <alignment horizontal="left" vertical="center" wrapText="1"/>
    </xf>
    <xf numFmtId="0" fontId="28" fillId="0" borderId="0" xfId="52" applyFont="1" applyAlignment="1">
      <alignment vertical="top"/>
      <protection locked="0"/>
    </xf>
    <xf numFmtId="0" fontId="4" fillId="0" borderId="0" xfId="52" applyFont="1" applyAlignment="1">
      <alignment horizontal="center" vertical="center" wrapText="1"/>
      <protection locked="0"/>
    </xf>
    <xf numFmtId="0" fontId="22" fillId="0" borderId="0" xfId="52" applyFont="1" applyAlignment="1">
      <alignment horizontal="center" vertical="center"/>
      <protection locked="0"/>
    </xf>
    <xf numFmtId="49" fontId="26" fillId="0" borderId="1" xfId="52" applyNumberFormat="1" applyFont="1" applyBorder="1" applyAlignment="1">
      <alignment horizontal="center" vertical="center"/>
      <protection locked="0"/>
    </xf>
    <xf numFmtId="0" fontId="28" fillId="0" borderId="0" xfId="98" applyFont="1" applyAlignment="1">
      <alignment vertical="center" wrapText="1"/>
    </xf>
    <xf numFmtId="49" fontId="29" fillId="0" borderId="1" xfId="52" applyNumberFormat="1" applyFont="1" applyBorder="1" applyAlignment="1">
      <alignment horizontal="center" vertical="center"/>
      <protection locked="0"/>
    </xf>
    <xf numFmtId="178" fontId="3" fillId="0" borderId="1" xfId="52" applyNumberFormat="1" applyFont="1" applyBorder="1" applyAlignment="1">
      <alignment horizontal="right" vertical="center"/>
      <protection locked="0"/>
    </xf>
    <xf numFmtId="178" fontId="16" fillId="0" borderId="0" xfId="52" applyNumberFormat="1" applyFont="1" applyAlignment="1">
      <alignment vertical="top"/>
      <protection locked="0"/>
    </xf>
    <xf numFmtId="49" fontId="20" fillId="0" borderId="1" xfId="52" applyNumberFormat="1" applyFont="1" applyBorder="1" applyAlignment="1">
      <alignment horizontal="center" vertical="center"/>
      <protection locked="0"/>
    </xf>
    <xf numFmtId="178" fontId="20" fillId="0" borderId="1" xfId="52" applyNumberFormat="1" applyFont="1" applyBorder="1" applyAlignment="1">
      <alignment horizontal="right" vertical="center"/>
      <protection locked="0"/>
    </xf>
    <xf numFmtId="49" fontId="19" fillId="0" borderId="3" xfId="52" applyNumberFormat="1" applyFont="1" applyBorder="1" applyAlignment="1">
      <alignment horizontal="left" vertical="center"/>
      <protection locked="0"/>
    </xf>
    <xf numFmtId="181" fontId="28" fillId="0" borderId="0" xfId="52" applyNumberFormat="1" applyFont="1" applyAlignment="1">
      <alignment vertical="top"/>
      <protection locked="0"/>
    </xf>
    <xf numFmtId="0" fontId="28" fillId="0" borderId="0" xfId="98" applyFont="1" applyAlignment="1">
      <alignment horizontal="center" vertical="center" wrapText="1"/>
    </xf>
    <xf numFmtId="49" fontId="16" fillId="0" borderId="0" xfId="98" applyNumberFormat="1" applyFont="1" applyAlignment="1" applyProtection="1">
      <alignment vertical="center"/>
      <protection locked="0"/>
    </xf>
    <xf numFmtId="2" fontId="16" fillId="0" borderId="0" xfId="98" applyNumberFormat="1" applyFont="1" applyAlignment="1" applyProtection="1">
      <alignment vertical="center"/>
      <protection locked="0"/>
    </xf>
    <xf numFmtId="181" fontId="22" fillId="0" borderId="0" xfId="52" applyNumberFormat="1" applyFont="1" applyAlignment="1">
      <alignment horizontal="center" vertical="center"/>
      <protection locked="0"/>
    </xf>
    <xf numFmtId="178" fontId="16" fillId="0" borderId="0" xfId="52" applyNumberFormat="1" applyFont="1" applyAlignment="1">
      <alignment horizontal="right" vertical="center"/>
      <protection locked="0"/>
    </xf>
    <xf numFmtId="0" fontId="20" fillId="0" borderId="1" xfId="52" applyFont="1" applyBorder="1" applyAlignment="1">
      <alignment horizontal="center" vertical="center"/>
      <protection locked="0"/>
    </xf>
    <xf numFmtId="178" fontId="20" fillId="0" borderId="1" xfId="52" applyNumberFormat="1" applyFont="1" applyBorder="1" applyAlignment="1">
      <alignment horizontal="center" vertical="center"/>
      <protection locked="0"/>
    </xf>
    <xf numFmtId="0" fontId="16" fillId="0" borderId="0" xfId="98" applyFont="1" applyAlignment="1">
      <alignment vertical="center" wrapText="1"/>
    </xf>
    <xf numFmtId="49" fontId="20" fillId="0" borderId="1" xfId="52" applyNumberFormat="1" applyFont="1" applyBorder="1" applyAlignment="1">
      <alignment horizontal="left" vertical="center"/>
      <protection locked="0"/>
    </xf>
    <xf numFmtId="0" fontId="23" fillId="0" borderId="1" xfId="52" applyFont="1" applyBorder="1" applyAlignment="1">
      <alignment horizontal="left" vertical="center"/>
      <protection locked="0"/>
    </xf>
    <xf numFmtId="0" fontId="20" fillId="0" borderId="6" xfId="52" applyFont="1" applyBorder="1" applyAlignment="1">
      <alignment horizontal="center" vertical="center"/>
      <protection locked="0"/>
    </xf>
    <xf numFmtId="0" fontId="20" fillId="0" borderId="7" xfId="52" applyFont="1" applyBorder="1" applyAlignment="1">
      <alignment horizontal="center" vertical="center"/>
      <protection locked="0"/>
    </xf>
    <xf numFmtId="0" fontId="30" fillId="0" borderId="0" xfId="98" applyAlignment="1">
      <alignment vertical="center"/>
    </xf>
    <xf numFmtId="0" fontId="16" fillId="0" borderId="0" xfId="98" applyFont="1" applyAlignment="1">
      <alignment horizontal="center" vertical="center" wrapText="1"/>
    </xf>
    <xf numFmtId="49" fontId="31" fillId="0" borderId="1" xfId="52" applyNumberFormat="1" applyFont="1" applyBorder="1" applyAlignment="1">
      <alignment horizontal="left" vertical="center"/>
      <protection locked="0"/>
    </xf>
    <xf numFmtId="178" fontId="32" fillId="0" borderId="1" xfId="52" applyNumberFormat="1" applyFont="1" applyBorder="1" applyAlignment="1">
      <alignment horizontal="right" vertical="center"/>
      <protection locked="0"/>
    </xf>
    <xf numFmtId="49" fontId="3" fillId="0" borderId="0" xfId="98" applyNumberFormat="1" applyFont="1" applyAlignment="1">
      <alignment horizontal="left"/>
    </xf>
    <xf numFmtId="49" fontId="29" fillId="0" borderId="1" xfId="52" applyNumberFormat="1" applyFont="1" applyBorder="1" applyAlignment="1">
      <alignment horizontal="left" vertical="center" indent="1"/>
      <protection locked="0"/>
    </xf>
    <xf numFmtId="178" fontId="3" fillId="0" borderId="1" xfId="52" applyNumberFormat="1" applyFont="1" applyBorder="1" applyAlignment="1">
      <alignment vertical="center"/>
      <protection locked="0"/>
    </xf>
    <xf numFmtId="0" fontId="31" fillId="0" borderId="6" xfId="52" applyFont="1" applyBorder="1" applyAlignment="1">
      <alignment horizontal="center" vertical="center"/>
      <protection locked="0"/>
    </xf>
    <xf numFmtId="49" fontId="3" fillId="0" borderId="0" xfId="98" applyNumberFormat="1" applyFont="1" applyAlignment="1" applyProtection="1">
      <alignment horizontal="left" vertical="center"/>
      <protection locked="0"/>
    </xf>
    <xf numFmtId="0" fontId="26" fillId="0" borderId="0" xfId="98" applyFont="1" applyAlignment="1">
      <alignment vertical="center"/>
    </xf>
    <xf numFmtId="49" fontId="3" fillId="0" borderId="0" xfId="98" applyNumberFormat="1" applyFont="1" applyAlignment="1">
      <alignment horizontal="left" vertical="center" indent="1"/>
    </xf>
    <xf numFmtId="178" fontId="24" fillId="0" borderId="0" xfId="98" applyNumberFormat="1" applyFont="1" applyAlignment="1">
      <alignment vertical="center"/>
    </xf>
    <xf numFmtId="178" fontId="16" fillId="0" borderId="0" xfId="98" applyNumberFormat="1" applyFont="1" applyAlignment="1">
      <alignment horizontal="right" vertical="center"/>
    </xf>
    <xf numFmtId="0" fontId="26" fillId="0" borderId="1" xfId="98" applyFont="1" applyBorder="1" applyAlignment="1">
      <alignment horizontal="center" vertical="center"/>
    </xf>
    <xf numFmtId="178" fontId="26" fillId="0" borderId="1" xfId="98" applyNumberFormat="1" applyFont="1" applyBorder="1" applyAlignment="1">
      <alignment horizontal="center" vertical="center"/>
    </xf>
    <xf numFmtId="49" fontId="29" fillId="0" borderId="1" xfId="98" applyNumberFormat="1" applyFont="1" applyBorder="1" applyAlignment="1">
      <alignment horizontal="left" vertical="center"/>
    </xf>
    <xf numFmtId="178" fontId="3" fillId="0" borderId="1" xfId="98" applyNumberFormat="1" applyFont="1" applyBorder="1" applyAlignment="1">
      <alignment horizontal="right" vertical="center" indent="1"/>
    </xf>
    <xf numFmtId="178" fontId="3" fillId="0" borderId="1" xfId="98" applyNumberFormat="1" applyFont="1" applyBorder="1" applyAlignment="1">
      <alignment horizontal="left" vertical="center" indent="1"/>
    </xf>
    <xf numFmtId="49" fontId="29" fillId="0" borderId="1" xfId="98" applyNumberFormat="1" applyFont="1" applyBorder="1" applyAlignment="1">
      <alignment horizontal="left" vertical="center" indent="1"/>
    </xf>
    <xf numFmtId="178" fontId="20" fillId="0" borderId="1" xfId="98" applyNumberFormat="1" applyFont="1" applyBorder="1" applyAlignment="1">
      <alignment horizontal="right" vertical="center"/>
    </xf>
    <xf numFmtId="0" fontId="3" fillId="0" borderId="0" xfId="104" applyFont="1" applyAlignment="1">
      <alignment vertical="center" wrapText="1"/>
    </xf>
    <xf numFmtId="0" fontId="12" fillId="0" borderId="0" xfId="104" applyFont="1" applyAlignment="1">
      <alignment horizontal="center" vertical="center" wrapText="1"/>
    </xf>
    <xf numFmtId="0" fontId="12" fillId="0" borderId="0" xfId="104" applyFont="1" applyAlignment="1">
      <alignment vertical="center" wrapText="1"/>
    </xf>
    <xf numFmtId="0" fontId="33" fillId="0" borderId="0" xfId="104" applyFont="1" applyAlignment="1">
      <alignment wrapText="1"/>
    </xf>
    <xf numFmtId="0" fontId="21" fillId="0" borderId="0" xfId="104" applyFont="1" applyAlignment="1">
      <alignment horizontal="center" vertical="center" wrapText="1"/>
    </xf>
    <xf numFmtId="181" fontId="25" fillId="0" borderId="0" xfId="52" applyNumberFormat="1" applyFont="1" applyAlignment="1">
      <alignment horizontal="right" vertical="center"/>
      <protection locked="0"/>
    </xf>
    <xf numFmtId="0" fontId="12" fillId="0" borderId="1" xfId="104" applyFont="1" applyBorder="1" applyAlignment="1">
      <alignment horizontal="center" vertical="center" wrapText="1"/>
    </xf>
    <xf numFmtId="1" fontId="12" fillId="0" borderId="1" xfId="104" applyNumberFormat="1" applyFont="1" applyBorder="1" applyAlignment="1" applyProtection="1">
      <alignment horizontal="center" vertical="center" wrapText="1"/>
      <protection locked="0"/>
    </xf>
    <xf numFmtId="0" fontId="0" fillId="0" borderId="1" xfId="0" applyBorder="1" applyAlignment="1">
      <alignment vertical="center" shrinkToFit="1"/>
    </xf>
    <xf numFmtId="0" fontId="18" fillId="0" borderId="1" xfId="104" applyFont="1" applyBorder="1" applyAlignment="1">
      <alignment horizontal="center" vertical="center" wrapText="1"/>
    </xf>
    <xf numFmtId="0" fontId="21" fillId="0" borderId="1" xfId="104" applyFont="1" applyBorder="1" applyAlignment="1">
      <alignment horizontal="right" vertical="center" wrapText="1"/>
    </xf>
    <xf numFmtId="49" fontId="3" fillId="0" borderId="0" xfId="52" applyNumberFormat="1" applyFont="1" applyAlignment="1">
      <alignment horizontal="left" vertical="center"/>
      <protection locked="0"/>
    </xf>
    <xf numFmtId="181" fontId="16" fillId="0" borderId="0" xfId="52" applyNumberFormat="1" applyFont="1" applyAlignment="1">
      <alignment vertical="center"/>
      <protection locked="0"/>
    </xf>
    <xf numFmtId="180" fontId="3" fillId="0" borderId="1" xfId="52" applyNumberFormat="1" applyFont="1" applyBorder="1" applyAlignment="1">
      <alignment vertical="center"/>
      <protection locked="0"/>
    </xf>
    <xf numFmtId="0" fontId="34" fillId="0" borderId="0" xfId="52" applyFont="1" applyAlignment="1">
      <alignment vertical="center"/>
      <protection locked="0"/>
    </xf>
    <xf numFmtId="49" fontId="20" fillId="0" borderId="0" xfId="52" applyNumberFormat="1" applyFont="1" applyAlignment="1">
      <alignment horizontal="left" vertical="center"/>
      <protection locked="0"/>
    </xf>
    <xf numFmtId="0" fontId="20" fillId="0" borderId="0" xfId="52" applyFont="1" applyAlignment="1">
      <alignment vertical="center"/>
      <protection locked="0"/>
    </xf>
    <xf numFmtId="0" fontId="28" fillId="0" borderId="0" xfId="52" applyFont="1" applyAlignment="1">
      <alignment vertical="center"/>
      <protection locked="0"/>
    </xf>
    <xf numFmtId="178" fontId="3" fillId="0" borderId="0" xfId="52" applyNumberFormat="1" applyFont="1" applyAlignment="1">
      <alignment vertical="center"/>
      <protection locked="0"/>
    </xf>
    <xf numFmtId="0" fontId="26" fillId="0" borderId="1" xfId="52" applyFont="1" applyBorder="1" applyAlignment="1">
      <alignment horizontal="center" vertical="center"/>
      <protection locked="0"/>
    </xf>
    <xf numFmtId="178" fontId="26" fillId="0" borderId="1" xfId="52" applyNumberFormat="1" applyFont="1" applyBorder="1" applyAlignment="1">
      <alignment horizontal="center" vertical="center"/>
      <protection locked="0"/>
    </xf>
    <xf numFmtId="49" fontId="12" fillId="0" borderId="1" xfId="0" applyNumberFormat="1" applyFont="1" applyBorder="1" applyAlignment="1">
      <alignment vertical="center"/>
    </xf>
    <xf numFmtId="0" fontId="12" fillId="0" borderId="1" xfId="0" applyFont="1" applyBorder="1" applyAlignment="1">
      <alignment vertical="center"/>
    </xf>
    <xf numFmtId="2" fontId="12" fillId="0" borderId="1" xfId="0" applyNumberFormat="1" applyFont="1" applyBorder="1" applyAlignment="1">
      <alignment vertical="center"/>
    </xf>
    <xf numFmtId="49" fontId="0" fillId="0" borderId="1" xfId="0" applyNumberFormat="1" applyBorder="1" applyAlignment="1">
      <alignment vertical="center"/>
    </xf>
    <xf numFmtId="2" fontId="0" fillId="0" borderId="1" xfId="0" applyNumberFormat="1" applyBorder="1" applyAlignment="1">
      <alignment vertical="center"/>
    </xf>
    <xf numFmtId="0" fontId="0" fillId="0" borderId="1" xfId="0" applyFont="1" applyBorder="1" applyAlignment="1">
      <alignment vertical="center"/>
    </xf>
    <xf numFmtId="49" fontId="0" fillId="0" borderId="1" xfId="0" applyNumberFormat="1" applyFont="1" applyBorder="1" applyAlignment="1">
      <alignment vertical="center"/>
    </xf>
    <xf numFmtId="0" fontId="0" fillId="0" borderId="1" xfId="0" applyFont="1" applyBorder="1" applyAlignment="1">
      <alignment horizontal="left" vertical="center"/>
    </xf>
    <xf numFmtId="2" fontId="0" fillId="0" borderId="1" xfId="0" applyNumberFormat="1" applyFont="1" applyBorder="1" applyAlignment="1">
      <alignment vertical="center"/>
    </xf>
    <xf numFmtId="49" fontId="18" fillId="0" borderId="1" xfId="52" applyNumberFormat="1" applyFont="1" applyBorder="1" applyAlignment="1">
      <alignment horizontal="center" vertical="center"/>
      <protection locked="0"/>
    </xf>
    <xf numFmtId="49" fontId="21" fillId="0" borderId="1" xfId="52" applyNumberFormat="1" applyFont="1" applyBorder="1" applyAlignment="1">
      <alignment horizontal="center" vertical="center"/>
      <protection locked="0"/>
    </xf>
    <xf numFmtId="178" fontId="14" fillId="0" borderId="1" xfId="52" applyNumberFormat="1" applyFont="1" applyBorder="1" applyAlignment="1">
      <alignment vertical="center"/>
      <protection locked="0"/>
    </xf>
    <xf numFmtId="49" fontId="17" fillId="0" borderId="1" xfId="52" applyNumberFormat="1" applyFont="1" applyBorder="1" applyAlignment="1">
      <alignment horizontal="left" vertical="center"/>
      <protection locked="0"/>
    </xf>
    <xf numFmtId="0" fontId="23" fillId="0" borderId="1" xfId="95" applyFont="1" applyBorder="1">
      <alignment vertical="center"/>
    </xf>
    <xf numFmtId="3" fontId="19" fillId="0" borderId="1" xfId="0" applyNumberFormat="1" applyFont="1" applyBorder="1" applyAlignment="1">
      <alignment vertical="center"/>
    </xf>
    <xf numFmtId="0" fontId="19" fillId="0" borderId="1" xfId="0" applyFont="1" applyBorder="1" applyAlignment="1">
      <alignment horizontal="left" vertical="center"/>
    </xf>
    <xf numFmtId="3" fontId="19" fillId="0" borderId="1" xfId="0" applyNumberFormat="1" applyFont="1" applyBorder="1" applyAlignment="1">
      <alignment horizontal="left" vertical="center"/>
    </xf>
    <xf numFmtId="178" fontId="17" fillId="0" borderId="1" xfId="52" applyNumberFormat="1" applyFont="1" applyBorder="1" applyAlignment="1">
      <alignment horizontal="right" vertical="center"/>
      <protection locked="0"/>
    </xf>
    <xf numFmtId="178" fontId="7" fillId="0" borderId="1" xfId="52" applyNumberFormat="1" applyFont="1" applyBorder="1" applyAlignment="1">
      <alignment horizontal="right" vertical="center"/>
      <protection locked="0"/>
    </xf>
    <xf numFmtId="0" fontId="17" fillId="0" borderId="6" xfId="52" applyFont="1" applyBorder="1" applyAlignment="1">
      <alignment horizontal="center" vertical="center"/>
      <protection locked="0"/>
    </xf>
    <xf numFmtId="181" fontId="16" fillId="0" borderId="0" xfId="98" applyNumberFormat="1" applyFont="1" applyAlignment="1">
      <alignment horizontal="right" vertical="center"/>
    </xf>
    <xf numFmtId="0" fontId="34" fillId="0" borderId="1" xfId="98" applyFont="1" applyBorder="1" applyAlignment="1">
      <alignment horizontal="center" vertical="center"/>
    </xf>
    <xf numFmtId="183" fontId="19" fillId="0" borderId="1" xfId="0" applyNumberFormat="1" applyFont="1" applyBorder="1" applyAlignment="1">
      <alignment horizontal="right" vertical="center"/>
    </xf>
    <xf numFmtId="0" fontId="34" fillId="0" borderId="6" xfId="98" applyFont="1" applyBorder="1" applyAlignment="1">
      <alignment horizontal="center" vertical="center"/>
    </xf>
    <xf numFmtId="0" fontId="20" fillId="0" borderId="6" xfId="98" applyFont="1" applyBorder="1" applyAlignment="1">
      <alignment horizontal="center" vertical="center"/>
    </xf>
    <xf numFmtId="183" fontId="20" fillId="0" borderId="1" xfId="98" applyNumberFormat="1" applyFont="1" applyBorder="1" applyAlignment="1">
      <alignment horizontal="right" vertical="center"/>
    </xf>
    <xf numFmtId="0" fontId="35" fillId="0" borderId="0" xfId="104" applyFont="1" applyAlignment="1">
      <alignment vertical="center" wrapText="1"/>
    </xf>
    <xf numFmtId="0" fontId="36" fillId="0" borderId="0" xfId="104" applyFont="1" applyAlignment="1">
      <alignment horizontal="center" vertical="center" shrinkToFit="1"/>
    </xf>
    <xf numFmtId="0" fontId="37" fillId="0" borderId="0" xfId="104" applyFont="1" applyAlignment="1">
      <alignment vertical="center" shrinkToFit="1"/>
    </xf>
    <xf numFmtId="0" fontId="38" fillId="0" borderId="0" xfId="104" applyFont="1" applyAlignment="1">
      <alignment vertical="center" shrinkToFit="1"/>
    </xf>
    <xf numFmtId="0" fontId="38" fillId="0" borderId="0" xfId="104" applyFont="1" applyAlignment="1">
      <alignment horizontal="center" vertical="center" shrinkToFit="1"/>
    </xf>
    <xf numFmtId="0" fontId="37" fillId="0" borderId="0" xfId="104" applyFont="1" applyAlignment="1">
      <alignment vertical="center" wrapText="1"/>
    </xf>
    <xf numFmtId="181" fontId="37" fillId="0" borderId="0" xfId="104" applyNumberFormat="1" applyFont="1" applyAlignment="1">
      <alignment horizontal="right" vertical="center" wrapText="1"/>
    </xf>
    <xf numFmtId="0" fontId="35" fillId="0" borderId="0" xfId="106" applyFont="1" applyAlignment="1">
      <alignment horizontal="left" vertical="center" wrapText="1"/>
    </xf>
    <xf numFmtId="181" fontId="39" fillId="0" borderId="0" xfId="106" applyNumberFormat="1" applyFont="1" applyAlignment="1">
      <alignment horizontal="right" vertical="center" wrapText="1"/>
    </xf>
    <xf numFmtId="49" fontId="40" fillId="0" borderId="0" xfId="104" applyNumberFormat="1" applyFont="1" applyAlignment="1">
      <alignment horizontal="center" vertical="center" wrapText="1"/>
    </xf>
    <xf numFmtId="0" fontId="32" fillId="0" borderId="0" xfId="104" applyFont="1" applyAlignment="1">
      <alignment horizontal="center" vertical="center" wrapText="1"/>
    </xf>
    <xf numFmtId="181" fontId="41" fillId="0" borderId="0" xfId="52" applyNumberFormat="1" applyFont="1" applyAlignment="1">
      <alignment horizontal="right" vertical="center"/>
      <protection locked="0"/>
    </xf>
    <xf numFmtId="0" fontId="12" fillId="0" borderId="1" xfId="104" applyFont="1" applyBorder="1" applyAlignment="1">
      <alignment horizontal="center" vertical="center" shrinkToFit="1"/>
    </xf>
    <xf numFmtId="0" fontId="12" fillId="0" borderId="1" xfId="104" applyFont="1" applyBorder="1" applyAlignment="1" applyProtection="1">
      <alignment horizontal="center" vertical="center" shrinkToFit="1"/>
      <protection locked="0"/>
    </xf>
    <xf numFmtId="0" fontId="12" fillId="0" borderId="1" xfId="0" applyFont="1" applyBorder="1" applyAlignment="1">
      <alignment vertical="center" shrinkToFit="1"/>
    </xf>
    <xf numFmtId="0" fontId="12" fillId="0" borderId="1" xfId="0" applyFont="1" applyBorder="1" applyAlignment="1">
      <alignment horizontal="center" vertical="center" shrinkToFit="1"/>
    </xf>
    <xf numFmtId="180" fontId="29" fillId="0" borderId="1" xfId="52" applyNumberFormat="1" applyFont="1" applyBorder="1" applyAlignment="1">
      <alignment horizontal="center" vertical="center"/>
      <protection locked="0"/>
    </xf>
    <xf numFmtId="180" fontId="16" fillId="0" borderId="0" xfId="98" applyNumberFormat="1" applyFont="1"/>
    <xf numFmtId="180" fontId="20" fillId="0" borderId="1" xfId="52" applyNumberFormat="1" applyFont="1" applyBorder="1" applyAlignment="1">
      <alignment horizontal="center" vertical="center"/>
      <protection locked="0"/>
    </xf>
    <xf numFmtId="180" fontId="3" fillId="0" borderId="1" xfId="52" applyNumberFormat="1" applyFont="1" applyBorder="1" applyAlignment="1">
      <alignment horizontal="center" vertical="center"/>
      <protection locked="0"/>
    </xf>
    <xf numFmtId="180" fontId="16" fillId="0" borderId="0" xfId="98" applyNumberFormat="1" applyFont="1" applyAlignment="1" applyProtection="1">
      <alignment vertical="center"/>
      <protection locked="0"/>
    </xf>
    <xf numFmtId="49" fontId="20" fillId="0" borderId="0" xfId="98" applyNumberFormat="1" applyFont="1" applyAlignment="1">
      <alignment horizontal="left" vertical="center"/>
    </xf>
    <xf numFmtId="0" fontId="23" fillId="0" borderId="6" xfId="105" applyFont="1" applyBorder="1" applyAlignment="1" applyProtection="1">
      <alignment horizontal="left" vertical="center"/>
      <protection locked="0"/>
    </xf>
    <xf numFmtId="183" fontId="23" fillId="0" borderId="1" xfId="105" applyNumberFormat="1" applyFont="1" applyBorder="1" applyProtection="1">
      <alignment vertical="center"/>
      <protection locked="0"/>
    </xf>
    <xf numFmtId="0" fontId="19" fillId="0" borderId="1" xfId="105" applyFont="1" applyBorder="1" applyAlignment="1">
      <alignment horizontal="left" vertical="center"/>
    </xf>
    <xf numFmtId="49" fontId="19" fillId="0" borderId="1" xfId="105" applyNumberFormat="1" applyFont="1" applyBorder="1" applyProtection="1">
      <alignment vertical="center"/>
      <protection locked="0"/>
    </xf>
    <xf numFmtId="183" fontId="19" fillId="0" borderId="1" xfId="105" applyNumberFormat="1" applyFont="1" applyBorder="1" applyProtection="1">
      <alignment vertical="center"/>
      <protection locked="0"/>
    </xf>
    <xf numFmtId="49" fontId="19" fillId="0" borderId="1" xfId="105" applyNumberFormat="1" applyFont="1" applyBorder="1" applyAlignment="1">
      <alignment horizontal="left" vertical="center"/>
    </xf>
    <xf numFmtId="0" fontId="42" fillId="0" borderId="1" xfId="105" applyFont="1" applyBorder="1" applyAlignment="1">
      <alignment horizontal="left" vertical="center"/>
    </xf>
    <xf numFmtId="0" fontId="23" fillId="0" borderId="1" xfId="105" applyFont="1" applyBorder="1" applyAlignment="1" applyProtection="1">
      <alignment horizontal="left" vertical="center"/>
      <protection locked="0"/>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183" fontId="12" fillId="0" borderId="1" xfId="0" applyNumberFormat="1" applyFont="1" applyBorder="1" applyAlignment="1">
      <alignment vertical="center" wrapText="1"/>
    </xf>
    <xf numFmtId="0" fontId="3" fillId="0" borderId="0" xfId="52" applyFont="1" applyAlignment="1">
      <alignment vertical="center" shrinkToFit="1"/>
      <protection locked="0"/>
    </xf>
    <xf numFmtId="0" fontId="7" fillId="0" borderId="0" xfId="52" applyFont="1" applyAlignment="1">
      <alignment vertical="center" shrinkToFit="1"/>
      <protection locked="0"/>
    </xf>
    <xf numFmtId="0" fontId="16" fillId="0" borderId="0" xfId="52" applyFont="1" applyAlignment="1">
      <alignment vertical="center" shrinkToFit="1"/>
      <protection locked="0"/>
    </xf>
    <xf numFmtId="0" fontId="4" fillId="0" borderId="0" xfId="52" applyFont="1" applyAlignment="1">
      <alignment horizontal="center" vertical="center" shrinkToFit="1"/>
      <protection locked="0"/>
    </xf>
    <xf numFmtId="0" fontId="22" fillId="0" borderId="0" xfId="52" applyFont="1" applyAlignment="1">
      <alignment vertical="center" shrinkToFit="1"/>
      <protection locked="0"/>
    </xf>
    <xf numFmtId="0" fontId="15" fillId="0" borderId="0" xfId="52" applyAlignment="1">
      <alignment horizontal="right" vertical="center" shrinkToFit="1"/>
      <protection locked="0"/>
    </xf>
    <xf numFmtId="0" fontId="17" fillId="0" borderId="1" xfId="52" applyFont="1" applyBorder="1" applyAlignment="1">
      <alignment horizontal="center" vertical="center" shrinkToFit="1"/>
      <protection locked="0"/>
    </xf>
    <xf numFmtId="0" fontId="23" fillId="0" borderId="1" xfId="0" applyFont="1" applyBorder="1" applyAlignment="1">
      <alignment horizontal="center" vertical="center" shrinkToFit="1"/>
    </xf>
    <xf numFmtId="0" fontId="19" fillId="0" borderId="1" xfId="0" applyFont="1" applyBorder="1" applyAlignment="1" applyProtection="1">
      <alignment vertical="center" shrinkToFit="1"/>
      <protection locked="0"/>
    </xf>
    <xf numFmtId="0" fontId="43" fillId="0" borderId="1" xfId="0" applyFont="1" applyFill="1" applyBorder="1" applyAlignment="1">
      <alignment vertical="center"/>
    </xf>
    <xf numFmtId="0" fontId="6" fillId="0" borderId="1" xfId="95" applyFont="1" applyFill="1" applyBorder="1">
      <alignment vertical="center"/>
    </xf>
    <xf numFmtId="0" fontId="44" fillId="0" borderId="1" xfId="0" applyFont="1" applyBorder="1" applyAlignment="1" applyProtection="1">
      <alignment horizontal="center" vertical="center" shrinkToFit="1"/>
      <protection locked="0"/>
    </xf>
    <xf numFmtId="1" fontId="6" fillId="0" borderId="1" xfId="95" applyNumberFormat="1" applyFont="1" applyFill="1" applyBorder="1">
      <alignment vertical="center"/>
    </xf>
    <xf numFmtId="49" fontId="3" fillId="0" borderId="0" xfId="52" applyNumberFormat="1" applyFont="1" applyAlignment="1">
      <alignment horizontal="left" vertical="top" indent="1"/>
      <protection locked="0"/>
    </xf>
    <xf numFmtId="49" fontId="3" fillId="0" borderId="0" xfId="52" applyNumberFormat="1" applyFont="1" applyAlignment="1">
      <alignment horizontal="left" vertical="top" indent="2"/>
      <protection locked="0"/>
    </xf>
    <xf numFmtId="0" fontId="30" fillId="0" borderId="1" xfId="95" applyBorder="1" applyAlignment="1">
      <alignment vertical="center" shrinkToFit="1"/>
    </xf>
    <xf numFmtId="184" fontId="0" fillId="0" borderId="1" xfId="0" applyNumberFormat="1" applyBorder="1" applyAlignment="1">
      <alignment vertical="center"/>
    </xf>
    <xf numFmtId="49" fontId="3" fillId="0" borderId="0" xfId="98" applyNumberFormat="1" applyFont="1" applyAlignment="1">
      <alignment horizontal="left" indent="1"/>
    </xf>
    <xf numFmtId="49" fontId="7" fillId="0" borderId="1" xfId="52" applyNumberFormat="1" applyFont="1" applyBorder="1" applyAlignment="1">
      <alignment horizontal="left" vertical="center" indent="1"/>
      <protection locked="0"/>
    </xf>
    <xf numFmtId="49" fontId="7" fillId="0" borderId="1" xfId="52" applyNumberFormat="1" applyFont="1" applyBorder="1" applyAlignment="1">
      <alignment horizontal="left" vertical="center" indent="2"/>
      <protection locked="0"/>
    </xf>
    <xf numFmtId="49" fontId="3" fillId="0" borderId="0" xfId="98" applyNumberFormat="1" applyFont="1" applyAlignment="1" applyProtection="1">
      <alignment horizontal="left" vertical="center" indent="1"/>
      <protection locked="0"/>
    </xf>
    <xf numFmtId="0" fontId="21" fillId="0" borderId="0" xfId="104" applyFont="1" applyAlignment="1">
      <alignment horizontal="center" vertical="center"/>
    </xf>
    <xf numFmtId="49" fontId="21" fillId="0" borderId="0" xfId="104" applyNumberFormat="1" applyFont="1" applyAlignment="1">
      <alignment horizontal="left" vertical="center"/>
    </xf>
    <xf numFmtId="49" fontId="24" fillId="0" borderId="0" xfId="104" applyNumberFormat="1" applyFont="1" applyAlignment="1">
      <alignment horizontal="left" indent="1"/>
    </xf>
    <xf numFmtId="0" fontId="21" fillId="0" borderId="0" xfId="104" applyFont="1"/>
    <xf numFmtId="0" fontId="24" fillId="0" borderId="0" xfId="104" applyFont="1"/>
    <xf numFmtId="178" fontId="24" fillId="0" borderId="0" xfId="104" applyNumberFormat="1" applyFont="1"/>
    <xf numFmtId="178" fontId="27" fillId="0" borderId="0" xfId="106" applyNumberFormat="1" applyFont="1" applyAlignment="1">
      <alignment horizontal="left" vertical="center"/>
    </xf>
    <xf numFmtId="0" fontId="45"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horizontal="right" vertical="center"/>
    </xf>
    <xf numFmtId="0" fontId="48" fillId="0" borderId="1" xfId="0" applyFont="1" applyBorder="1" applyAlignment="1">
      <alignment horizontal="center" vertical="center"/>
    </xf>
    <xf numFmtId="0" fontId="43" fillId="0" borderId="1" xfId="0" applyFont="1" applyBorder="1" applyAlignment="1">
      <alignment horizontal="left" vertical="center"/>
    </xf>
    <xf numFmtId="0" fontId="43" fillId="0" borderId="1" xfId="0" applyFont="1" applyBorder="1" applyAlignment="1">
      <alignment horizontal="right" vertical="center"/>
    </xf>
  </cellXfs>
  <cellStyles count="11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60% - 着色 2" xfId="51"/>
    <cellStyle name="常规_功能分类1212zhangl" xfId="52"/>
    <cellStyle name="常规 6" xfId="53"/>
    <cellStyle name="_ET_STYLE_NoName_00_" xfId="54"/>
    <cellStyle name="40% - 着色 3" xfId="55"/>
    <cellStyle name="着色 1" xfId="56"/>
    <cellStyle name="20% - 着色 5" xfId="57"/>
    <cellStyle name="40% - 着色 4" xfId="58"/>
    <cellStyle name="40% - 着色 5" xfId="59"/>
    <cellStyle name="着色 5" xfId="60"/>
    <cellStyle name="常规 43" xfId="61"/>
    <cellStyle name="60% - 着色 1" xfId="62"/>
    <cellStyle name="20% - 着色 1" xfId="63"/>
    <cellStyle name="20% - 着色 2" xfId="64"/>
    <cellStyle name="20% - 着色 3" xfId="65"/>
    <cellStyle name="_ET_STYLE_NoName_00__2016年人代会报告附表20160104" xfId="66"/>
    <cellStyle name="_ET_STYLE_NoName_00__国库1月5日调整表" xfId="67"/>
    <cellStyle name="差_发老吕2016基本支出测算11.28" xfId="68"/>
    <cellStyle name="20% - 着色 4" xfId="69"/>
    <cellStyle name="20% - 着色 6" xfId="70"/>
    <cellStyle name="着色 2" xfId="71"/>
    <cellStyle name="40% - 着色 1" xfId="72"/>
    <cellStyle name="40% - 着色 2" xfId="73"/>
    <cellStyle name="40% - 着色 6" xfId="74"/>
    <cellStyle name="60% - 着色 3" xfId="75"/>
    <cellStyle name="常规 45" xfId="76"/>
    <cellStyle name="60% - 着色 4" xfId="77"/>
    <cellStyle name="常规 46" xfId="78"/>
    <cellStyle name="60% - 着色 5" xfId="79"/>
    <cellStyle name="常规 47" xfId="80"/>
    <cellStyle name="60% - 着色 6" xfId="81"/>
    <cellStyle name="no dec" xfId="82"/>
    <cellStyle name="Normal_APR" xfId="83"/>
    <cellStyle name="百分比 2" xfId="84"/>
    <cellStyle name="表标题" xfId="85"/>
    <cellStyle name="差_全国各省民生政策标准10.7(lp稿)(1)" xfId="86"/>
    <cellStyle name="常规 10" xfId="87"/>
    <cellStyle name="常规 11" xfId="88"/>
    <cellStyle name="常规 12" xfId="89"/>
    <cellStyle name="常规 13" xfId="90"/>
    <cellStyle name="常规 14" xfId="91"/>
    <cellStyle name="常规 19" xfId="92"/>
    <cellStyle name="常规 2" xfId="93"/>
    <cellStyle name="常规 2 2" xfId="94"/>
    <cellStyle name="常规 2 4" xfId="95"/>
    <cellStyle name="常规 20" xfId="96"/>
    <cellStyle name="常规 21" xfId="97"/>
    <cellStyle name="常规 3" xfId="98"/>
    <cellStyle name="常规 4" xfId="99"/>
    <cellStyle name="常规 40" xfId="100"/>
    <cellStyle name="常规 41" xfId="101"/>
    <cellStyle name="常规 5" xfId="102"/>
    <cellStyle name="常规 8" xfId="103"/>
    <cellStyle name="常规_2013.1.人代会报告附表" xfId="104"/>
    <cellStyle name="常规_Sheet1" xfId="105"/>
    <cellStyle name="常规_人代会报告附表（定）曹铂0103" xfId="106"/>
    <cellStyle name="普通_97-917" xfId="107"/>
    <cellStyle name="千分位[0]_BT (2)" xfId="108"/>
    <cellStyle name="着色 4" xfId="109"/>
    <cellStyle name="千分位_97-917" xfId="110"/>
    <cellStyle name="千位[0]_1" xfId="111"/>
    <cellStyle name="千位_1" xfId="112"/>
    <cellStyle name="数字" xfId="113"/>
    <cellStyle name="未定义" xfId="114"/>
    <cellStyle name="小数" xfId="115"/>
    <cellStyle name="样式 1" xfId="116"/>
    <cellStyle name="着色 3" xfId="117"/>
    <cellStyle name="着色 6" xfId="11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30" sqref="$A4:$XFD30"/>
    </sheetView>
  </sheetViews>
  <sheetFormatPr defaultColWidth="7.87962962962963" defaultRowHeight="15.6" outlineLevelCol="4"/>
  <cols>
    <col min="1" max="1" width="36.25" style="290" customWidth="1"/>
    <col min="2" max="2" width="25.6296296296296" style="291" customWidth="1"/>
    <col min="3" max="3" width="8" style="290" customWidth="1"/>
    <col min="4" max="4" width="7.87962962962963" style="290" customWidth="1"/>
    <col min="5" max="5" width="8.5" style="290" hidden="1" customWidth="1"/>
    <col min="6" max="6" width="7.87962962962963" style="290" hidden="1" customWidth="1"/>
    <col min="7" max="254" width="7.87962962962963" style="290"/>
    <col min="255" max="255" width="35.75" style="290" customWidth="1"/>
    <col min="256" max="256" width="7.87962962962963" style="290" hidden="1" customWidth="1"/>
    <col min="257" max="258" width="12" style="290" customWidth="1"/>
    <col min="259" max="259" width="8" style="290" customWidth="1"/>
    <col min="260" max="260" width="7.87962962962963" style="290" customWidth="1"/>
    <col min="261" max="262" width="7.87962962962963" style="290" hidden="1" customWidth="1"/>
    <col min="263" max="510" width="7.87962962962963" style="290"/>
    <col min="511" max="511" width="35.75" style="290" customWidth="1"/>
    <col min="512" max="512" width="7.87962962962963" style="290" hidden="1" customWidth="1"/>
    <col min="513" max="514" width="12" style="290" customWidth="1"/>
    <col min="515" max="515" width="8" style="290" customWidth="1"/>
    <col min="516" max="516" width="7.87962962962963" style="290" customWidth="1"/>
    <col min="517" max="518" width="7.87962962962963" style="290" hidden="1" customWidth="1"/>
    <col min="519" max="766" width="7.87962962962963" style="290"/>
    <col min="767" max="767" width="35.75" style="290" customWidth="1"/>
    <col min="768" max="768" width="7.87962962962963" style="290" hidden="1" customWidth="1"/>
    <col min="769" max="770" width="12" style="290" customWidth="1"/>
    <col min="771" max="771" width="8" style="290" customWidth="1"/>
    <col min="772" max="772" width="7.87962962962963" style="290" customWidth="1"/>
    <col min="773" max="774" width="7.87962962962963" style="290" hidden="1" customWidth="1"/>
    <col min="775" max="1022" width="7.87962962962963" style="290"/>
    <col min="1023" max="1023" width="35.75" style="290" customWidth="1"/>
    <col min="1024" max="1024" width="7.87962962962963" style="290" hidden="1" customWidth="1"/>
    <col min="1025" max="1026" width="12" style="290" customWidth="1"/>
    <col min="1027" max="1027" width="8" style="290" customWidth="1"/>
    <col min="1028" max="1028" width="7.87962962962963" style="290" customWidth="1"/>
    <col min="1029" max="1030" width="7.87962962962963" style="290" hidden="1" customWidth="1"/>
    <col min="1031" max="1278" width="7.87962962962963" style="290"/>
    <col min="1279" max="1279" width="35.75" style="290" customWidth="1"/>
    <col min="1280" max="1280" width="7.87962962962963" style="290" hidden="1" customWidth="1"/>
    <col min="1281" max="1282" width="12" style="290" customWidth="1"/>
    <col min="1283" max="1283" width="8" style="290" customWidth="1"/>
    <col min="1284" max="1284" width="7.87962962962963" style="290" customWidth="1"/>
    <col min="1285" max="1286" width="7.87962962962963" style="290" hidden="1" customWidth="1"/>
    <col min="1287" max="1534" width="7.87962962962963" style="290"/>
    <col min="1535" max="1535" width="35.75" style="290" customWidth="1"/>
    <col min="1536" max="1536" width="7.87962962962963" style="290" hidden="1" customWidth="1"/>
    <col min="1537" max="1538" width="12" style="290" customWidth="1"/>
    <col min="1539" max="1539" width="8" style="290" customWidth="1"/>
    <col min="1540" max="1540" width="7.87962962962963" style="290" customWidth="1"/>
    <col min="1541" max="1542" width="7.87962962962963" style="290" hidden="1" customWidth="1"/>
    <col min="1543" max="1790" width="7.87962962962963" style="290"/>
    <col min="1791" max="1791" width="35.75" style="290" customWidth="1"/>
    <col min="1792" max="1792" width="7.87962962962963" style="290" hidden="1" customWidth="1"/>
    <col min="1793" max="1794" width="12" style="290" customWidth="1"/>
    <col min="1795" max="1795" width="8" style="290" customWidth="1"/>
    <col min="1796" max="1796" width="7.87962962962963" style="290" customWidth="1"/>
    <col min="1797" max="1798" width="7.87962962962963" style="290" hidden="1" customWidth="1"/>
    <col min="1799" max="2046" width="7.87962962962963" style="290"/>
    <col min="2047" max="2047" width="35.75" style="290" customWidth="1"/>
    <col min="2048" max="2048" width="7.87962962962963" style="290" hidden="1" customWidth="1"/>
    <col min="2049" max="2050" width="12" style="290" customWidth="1"/>
    <col min="2051" max="2051" width="8" style="290" customWidth="1"/>
    <col min="2052" max="2052" width="7.87962962962963" style="290" customWidth="1"/>
    <col min="2053" max="2054" width="7.87962962962963" style="290" hidden="1" customWidth="1"/>
    <col min="2055" max="2302" width="7.87962962962963" style="290"/>
    <col min="2303" max="2303" width="35.75" style="290" customWidth="1"/>
    <col min="2304" max="2304" width="7.87962962962963" style="290" hidden="1" customWidth="1"/>
    <col min="2305" max="2306" width="12" style="290" customWidth="1"/>
    <col min="2307" max="2307" width="8" style="290" customWidth="1"/>
    <col min="2308" max="2308" width="7.87962962962963" style="290" customWidth="1"/>
    <col min="2309" max="2310" width="7.87962962962963" style="290" hidden="1" customWidth="1"/>
    <col min="2311" max="2558" width="7.87962962962963" style="290"/>
    <col min="2559" max="2559" width="35.75" style="290" customWidth="1"/>
    <col min="2560" max="2560" width="7.87962962962963" style="290" hidden="1" customWidth="1"/>
    <col min="2561" max="2562" width="12" style="290" customWidth="1"/>
    <col min="2563" max="2563" width="8" style="290" customWidth="1"/>
    <col min="2564" max="2564" width="7.87962962962963" style="290" customWidth="1"/>
    <col min="2565" max="2566" width="7.87962962962963" style="290" hidden="1" customWidth="1"/>
    <col min="2567" max="2814" width="7.87962962962963" style="290"/>
    <col min="2815" max="2815" width="35.75" style="290" customWidth="1"/>
    <col min="2816" max="2816" width="7.87962962962963" style="290" hidden="1" customWidth="1"/>
    <col min="2817" max="2818" width="12" style="290" customWidth="1"/>
    <col min="2819" max="2819" width="8" style="290" customWidth="1"/>
    <col min="2820" max="2820" width="7.87962962962963" style="290" customWidth="1"/>
    <col min="2821" max="2822" width="7.87962962962963" style="290" hidden="1" customWidth="1"/>
    <col min="2823" max="3070" width="7.87962962962963" style="290"/>
    <col min="3071" max="3071" width="35.75" style="290" customWidth="1"/>
    <col min="3072" max="3072" width="7.87962962962963" style="290" hidden="1" customWidth="1"/>
    <col min="3073" max="3074" width="12" style="290" customWidth="1"/>
    <col min="3075" max="3075" width="8" style="290" customWidth="1"/>
    <col min="3076" max="3076" width="7.87962962962963" style="290" customWidth="1"/>
    <col min="3077" max="3078" width="7.87962962962963" style="290" hidden="1" customWidth="1"/>
    <col min="3079" max="3326" width="7.87962962962963" style="290"/>
    <col min="3327" max="3327" width="35.75" style="290" customWidth="1"/>
    <col min="3328" max="3328" width="7.87962962962963" style="290" hidden="1" customWidth="1"/>
    <col min="3329" max="3330" width="12" style="290" customWidth="1"/>
    <col min="3331" max="3331" width="8" style="290" customWidth="1"/>
    <col min="3332" max="3332" width="7.87962962962963" style="290" customWidth="1"/>
    <col min="3333" max="3334" width="7.87962962962963" style="290" hidden="1" customWidth="1"/>
    <col min="3335" max="3582" width="7.87962962962963" style="290"/>
    <col min="3583" max="3583" width="35.75" style="290" customWidth="1"/>
    <col min="3584" max="3584" width="7.87962962962963" style="290" hidden="1" customWidth="1"/>
    <col min="3585" max="3586" width="12" style="290" customWidth="1"/>
    <col min="3587" max="3587" width="8" style="290" customWidth="1"/>
    <col min="3588" max="3588" width="7.87962962962963" style="290" customWidth="1"/>
    <col min="3589" max="3590" width="7.87962962962963" style="290" hidden="1" customWidth="1"/>
    <col min="3591" max="3838" width="7.87962962962963" style="290"/>
    <col min="3839" max="3839" width="35.75" style="290" customWidth="1"/>
    <col min="3840" max="3840" width="7.87962962962963" style="290" hidden="1" customWidth="1"/>
    <col min="3841" max="3842" width="12" style="290" customWidth="1"/>
    <col min="3843" max="3843" width="8" style="290" customWidth="1"/>
    <col min="3844" max="3844" width="7.87962962962963" style="290" customWidth="1"/>
    <col min="3845" max="3846" width="7.87962962962963" style="290" hidden="1" customWidth="1"/>
    <col min="3847" max="4094" width="7.87962962962963" style="290"/>
    <col min="4095" max="4095" width="35.75" style="290" customWidth="1"/>
    <col min="4096" max="4096" width="7.87962962962963" style="290" hidden="1" customWidth="1"/>
    <col min="4097" max="4098" width="12" style="290" customWidth="1"/>
    <col min="4099" max="4099" width="8" style="290" customWidth="1"/>
    <col min="4100" max="4100" width="7.87962962962963" style="290" customWidth="1"/>
    <col min="4101" max="4102" width="7.87962962962963" style="290" hidden="1" customWidth="1"/>
    <col min="4103" max="4350" width="7.87962962962963" style="290"/>
    <col min="4351" max="4351" width="35.75" style="290" customWidth="1"/>
    <col min="4352" max="4352" width="7.87962962962963" style="290" hidden="1" customWidth="1"/>
    <col min="4353" max="4354" width="12" style="290" customWidth="1"/>
    <col min="4355" max="4355" width="8" style="290" customWidth="1"/>
    <col min="4356" max="4356" width="7.87962962962963" style="290" customWidth="1"/>
    <col min="4357" max="4358" width="7.87962962962963" style="290" hidden="1" customWidth="1"/>
    <col min="4359" max="4606" width="7.87962962962963" style="290"/>
    <col min="4607" max="4607" width="35.75" style="290" customWidth="1"/>
    <col min="4608" max="4608" width="7.87962962962963" style="290" hidden="1" customWidth="1"/>
    <col min="4609" max="4610" width="12" style="290" customWidth="1"/>
    <col min="4611" max="4611" width="8" style="290" customWidth="1"/>
    <col min="4612" max="4612" width="7.87962962962963" style="290" customWidth="1"/>
    <col min="4613" max="4614" width="7.87962962962963" style="290" hidden="1" customWidth="1"/>
    <col min="4615" max="4862" width="7.87962962962963" style="290"/>
    <col min="4863" max="4863" width="35.75" style="290" customWidth="1"/>
    <col min="4864" max="4864" width="7.87962962962963" style="290" hidden="1" customWidth="1"/>
    <col min="4865" max="4866" width="12" style="290" customWidth="1"/>
    <col min="4867" max="4867" width="8" style="290" customWidth="1"/>
    <col min="4868" max="4868" width="7.87962962962963" style="290" customWidth="1"/>
    <col min="4869" max="4870" width="7.87962962962963" style="290" hidden="1" customWidth="1"/>
    <col min="4871" max="5118" width="7.87962962962963" style="290"/>
    <col min="5119" max="5119" width="35.75" style="290" customWidth="1"/>
    <col min="5120" max="5120" width="7.87962962962963" style="290" hidden="1" customWidth="1"/>
    <col min="5121" max="5122" width="12" style="290" customWidth="1"/>
    <col min="5123" max="5123" width="8" style="290" customWidth="1"/>
    <col min="5124" max="5124" width="7.87962962962963" style="290" customWidth="1"/>
    <col min="5125" max="5126" width="7.87962962962963" style="290" hidden="1" customWidth="1"/>
    <col min="5127" max="5374" width="7.87962962962963" style="290"/>
    <col min="5375" max="5375" width="35.75" style="290" customWidth="1"/>
    <col min="5376" max="5376" width="7.87962962962963" style="290" hidden="1" customWidth="1"/>
    <col min="5377" max="5378" width="12" style="290" customWidth="1"/>
    <col min="5379" max="5379" width="8" style="290" customWidth="1"/>
    <col min="5380" max="5380" width="7.87962962962963" style="290" customWidth="1"/>
    <col min="5381" max="5382" width="7.87962962962963" style="290" hidden="1" customWidth="1"/>
    <col min="5383" max="5630" width="7.87962962962963" style="290"/>
    <col min="5631" max="5631" width="35.75" style="290" customWidth="1"/>
    <col min="5632" max="5632" width="7.87962962962963" style="290" hidden="1" customWidth="1"/>
    <col min="5633" max="5634" width="12" style="290" customWidth="1"/>
    <col min="5635" max="5635" width="8" style="290" customWidth="1"/>
    <col min="5636" max="5636" width="7.87962962962963" style="290" customWidth="1"/>
    <col min="5637" max="5638" width="7.87962962962963" style="290" hidden="1" customWidth="1"/>
    <col min="5639" max="5886" width="7.87962962962963" style="290"/>
    <col min="5887" max="5887" width="35.75" style="290" customWidth="1"/>
    <col min="5888" max="5888" width="7.87962962962963" style="290" hidden="1" customWidth="1"/>
    <col min="5889" max="5890" width="12" style="290" customWidth="1"/>
    <col min="5891" max="5891" width="8" style="290" customWidth="1"/>
    <col min="5892" max="5892" width="7.87962962962963" style="290" customWidth="1"/>
    <col min="5893" max="5894" width="7.87962962962963" style="290" hidden="1" customWidth="1"/>
    <col min="5895" max="6142" width="7.87962962962963" style="290"/>
    <col min="6143" max="6143" width="35.75" style="290" customWidth="1"/>
    <col min="6144" max="6144" width="7.87962962962963" style="290" hidden="1" customWidth="1"/>
    <col min="6145" max="6146" width="12" style="290" customWidth="1"/>
    <col min="6147" max="6147" width="8" style="290" customWidth="1"/>
    <col min="6148" max="6148" width="7.87962962962963" style="290" customWidth="1"/>
    <col min="6149" max="6150" width="7.87962962962963" style="290" hidden="1" customWidth="1"/>
    <col min="6151" max="6398" width="7.87962962962963" style="290"/>
    <col min="6399" max="6399" width="35.75" style="290" customWidth="1"/>
    <col min="6400" max="6400" width="7.87962962962963" style="290" hidden="1" customWidth="1"/>
    <col min="6401" max="6402" width="12" style="290" customWidth="1"/>
    <col min="6403" max="6403" width="8" style="290" customWidth="1"/>
    <col min="6404" max="6404" width="7.87962962962963" style="290" customWidth="1"/>
    <col min="6405" max="6406" width="7.87962962962963" style="290" hidden="1" customWidth="1"/>
    <col min="6407" max="6654" width="7.87962962962963" style="290"/>
    <col min="6655" max="6655" width="35.75" style="290" customWidth="1"/>
    <col min="6656" max="6656" width="7.87962962962963" style="290" hidden="1" customWidth="1"/>
    <col min="6657" max="6658" width="12" style="290" customWidth="1"/>
    <col min="6659" max="6659" width="8" style="290" customWidth="1"/>
    <col min="6660" max="6660" width="7.87962962962963" style="290" customWidth="1"/>
    <col min="6661" max="6662" width="7.87962962962963" style="290" hidden="1" customWidth="1"/>
    <col min="6663" max="6910" width="7.87962962962963" style="290"/>
    <col min="6911" max="6911" width="35.75" style="290" customWidth="1"/>
    <col min="6912" max="6912" width="7.87962962962963" style="290" hidden="1" customWidth="1"/>
    <col min="6913" max="6914" width="12" style="290" customWidth="1"/>
    <col min="6915" max="6915" width="8" style="290" customWidth="1"/>
    <col min="6916" max="6916" width="7.87962962962963" style="290" customWidth="1"/>
    <col min="6917" max="6918" width="7.87962962962963" style="290" hidden="1" customWidth="1"/>
    <col min="6919" max="7166" width="7.87962962962963" style="290"/>
    <col min="7167" max="7167" width="35.75" style="290" customWidth="1"/>
    <col min="7168" max="7168" width="7.87962962962963" style="290" hidden="1" customWidth="1"/>
    <col min="7169" max="7170" width="12" style="290" customWidth="1"/>
    <col min="7171" max="7171" width="8" style="290" customWidth="1"/>
    <col min="7172" max="7172" width="7.87962962962963" style="290" customWidth="1"/>
    <col min="7173" max="7174" width="7.87962962962963" style="290" hidden="1" customWidth="1"/>
    <col min="7175" max="7422" width="7.87962962962963" style="290"/>
    <col min="7423" max="7423" width="35.75" style="290" customWidth="1"/>
    <col min="7424" max="7424" width="7.87962962962963" style="290" hidden="1" customWidth="1"/>
    <col min="7425" max="7426" width="12" style="290" customWidth="1"/>
    <col min="7427" max="7427" width="8" style="290" customWidth="1"/>
    <col min="7428" max="7428" width="7.87962962962963" style="290" customWidth="1"/>
    <col min="7429" max="7430" width="7.87962962962963" style="290" hidden="1" customWidth="1"/>
    <col min="7431" max="7678" width="7.87962962962963" style="290"/>
    <col min="7679" max="7679" width="35.75" style="290" customWidth="1"/>
    <col min="7680" max="7680" width="7.87962962962963" style="290" hidden="1" customWidth="1"/>
    <col min="7681" max="7682" width="12" style="290" customWidth="1"/>
    <col min="7683" max="7683" width="8" style="290" customWidth="1"/>
    <col min="7684" max="7684" width="7.87962962962963" style="290" customWidth="1"/>
    <col min="7685" max="7686" width="7.87962962962963" style="290" hidden="1" customWidth="1"/>
    <col min="7687" max="7934" width="7.87962962962963" style="290"/>
    <col min="7935" max="7935" width="35.75" style="290" customWidth="1"/>
    <col min="7936" max="7936" width="7.87962962962963" style="290" hidden="1" customWidth="1"/>
    <col min="7937" max="7938" width="12" style="290" customWidth="1"/>
    <col min="7939" max="7939" width="8" style="290" customWidth="1"/>
    <col min="7940" max="7940" width="7.87962962962963" style="290" customWidth="1"/>
    <col min="7941" max="7942" width="7.87962962962963" style="290" hidden="1" customWidth="1"/>
    <col min="7943" max="8190" width="7.87962962962963" style="290"/>
    <col min="8191" max="8191" width="35.75" style="290" customWidth="1"/>
    <col min="8192" max="8192" width="7.87962962962963" style="290" hidden="1" customWidth="1"/>
    <col min="8193" max="8194" width="12" style="290" customWidth="1"/>
    <col min="8195" max="8195" width="8" style="290" customWidth="1"/>
    <col min="8196" max="8196" width="7.87962962962963" style="290" customWidth="1"/>
    <col min="8197" max="8198" width="7.87962962962963" style="290" hidden="1" customWidth="1"/>
    <col min="8199" max="8446" width="7.87962962962963" style="290"/>
    <col min="8447" max="8447" width="35.75" style="290" customWidth="1"/>
    <col min="8448" max="8448" width="7.87962962962963" style="290" hidden="1" customWidth="1"/>
    <col min="8449" max="8450" width="12" style="290" customWidth="1"/>
    <col min="8451" max="8451" width="8" style="290" customWidth="1"/>
    <col min="8452" max="8452" width="7.87962962962963" style="290" customWidth="1"/>
    <col min="8453" max="8454" width="7.87962962962963" style="290" hidden="1" customWidth="1"/>
    <col min="8455" max="8702" width="7.87962962962963" style="290"/>
    <col min="8703" max="8703" width="35.75" style="290" customWidth="1"/>
    <col min="8704" max="8704" width="7.87962962962963" style="290" hidden="1" customWidth="1"/>
    <col min="8705" max="8706" width="12" style="290" customWidth="1"/>
    <col min="8707" max="8707" width="8" style="290" customWidth="1"/>
    <col min="8708" max="8708" width="7.87962962962963" style="290" customWidth="1"/>
    <col min="8709" max="8710" width="7.87962962962963" style="290" hidden="1" customWidth="1"/>
    <col min="8711" max="8958" width="7.87962962962963" style="290"/>
    <col min="8959" max="8959" width="35.75" style="290" customWidth="1"/>
    <col min="8960" max="8960" width="7.87962962962963" style="290" hidden="1" customWidth="1"/>
    <col min="8961" max="8962" width="12" style="290" customWidth="1"/>
    <col min="8963" max="8963" width="8" style="290" customWidth="1"/>
    <col min="8964" max="8964" width="7.87962962962963" style="290" customWidth="1"/>
    <col min="8965" max="8966" width="7.87962962962963" style="290" hidden="1" customWidth="1"/>
    <col min="8967" max="9214" width="7.87962962962963" style="290"/>
    <col min="9215" max="9215" width="35.75" style="290" customWidth="1"/>
    <col min="9216" max="9216" width="7.87962962962963" style="290" hidden="1" customWidth="1"/>
    <col min="9217" max="9218" width="12" style="290" customWidth="1"/>
    <col min="9219" max="9219" width="8" style="290" customWidth="1"/>
    <col min="9220" max="9220" width="7.87962962962963" style="290" customWidth="1"/>
    <col min="9221" max="9222" width="7.87962962962963" style="290" hidden="1" customWidth="1"/>
    <col min="9223" max="9470" width="7.87962962962963" style="290"/>
    <col min="9471" max="9471" width="35.75" style="290" customWidth="1"/>
    <col min="9472" max="9472" width="7.87962962962963" style="290" hidden="1" customWidth="1"/>
    <col min="9473" max="9474" width="12" style="290" customWidth="1"/>
    <col min="9475" max="9475" width="8" style="290" customWidth="1"/>
    <col min="9476" max="9476" width="7.87962962962963" style="290" customWidth="1"/>
    <col min="9477" max="9478" width="7.87962962962963" style="290" hidden="1" customWidth="1"/>
    <col min="9479" max="9726" width="7.87962962962963" style="290"/>
    <col min="9727" max="9727" width="35.75" style="290" customWidth="1"/>
    <col min="9728" max="9728" width="7.87962962962963" style="290" hidden="1" customWidth="1"/>
    <col min="9729" max="9730" width="12" style="290" customWidth="1"/>
    <col min="9731" max="9731" width="8" style="290" customWidth="1"/>
    <col min="9732" max="9732" width="7.87962962962963" style="290" customWidth="1"/>
    <col min="9733" max="9734" width="7.87962962962963" style="290" hidden="1" customWidth="1"/>
    <col min="9735" max="9982" width="7.87962962962963" style="290"/>
    <col min="9983" max="9983" width="35.75" style="290" customWidth="1"/>
    <col min="9984" max="9984" width="7.87962962962963" style="290" hidden="1" customWidth="1"/>
    <col min="9985" max="9986" width="12" style="290" customWidth="1"/>
    <col min="9987" max="9987" width="8" style="290" customWidth="1"/>
    <col min="9988" max="9988" width="7.87962962962963" style="290" customWidth="1"/>
    <col min="9989" max="9990" width="7.87962962962963" style="290" hidden="1" customWidth="1"/>
    <col min="9991" max="10238" width="7.87962962962963" style="290"/>
    <col min="10239" max="10239" width="35.75" style="290" customWidth="1"/>
    <col min="10240" max="10240" width="7.87962962962963" style="290" hidden="1" customWidth="1"/>
    <col min="10241" max="10242" width="12" style="290" customWidth="1"/>
    <col min="10243" max="10243" width="8" style="290" customWidth="1"/>
    <col min="10244" max="10244" width="7.87962962962963" style="290" customWidth="1"/>
    <col min="10245" max="10246" width="7.87962962962963" style="290" hidden="1" customWidth="1"/>
    <col min="10247" max="10494" width="7.87962962962963" style="290"/>
    <col min="10495" max="10495" width="35.75" style="290" customWidth="1"/>
    <col min="10496" max="10496" width="7.87962962962963" style="290" hidden="1" customWidth="1"/>
    <col min="10497" max="10498" width="12" style="290" customWidth="1"/>
    <col min="10499" max="10499" width="8" style="290" customWidth="1"/>
    <col min="10500" max="10500" width="7.87962962962963" style="290" customWidth="1"/>
    <col min="10501" max="10502" width="7.87962962962963" style="290" hidden="1" customWidth="1"/>
    <col min="10503" max="10750" width="7.87962962962963" style="290"/>
    <col min="10751" max="10751" width="35.75" style="290" customWidth="1"/>
    <col min="10752" max="10752" width="7.87962962962963" style="290" hidden="1" customWidth="1"/>
    <col min="10753" max="10754" width="12" style="290" customWidth="1"/>
    <col min="10755" max="10755" width="8" style="290" customWidth="1"/>
    <col min="10756" max="10756" width="7.87962962962963" style="290" customWidth="1"/>
    <col min="10757" max="10758" width="7.87962962962963" style="290" hidden="1" customWidth="1"/>
    <col min="10759" max="11006" width="7.87962962962963" style="290"/>
    <col min="11007" max="11007" width="35.75" style="290" customWidth="1"/>
    <col min="11008" max="11008" width="7.87962962962963" style="290" hidden="1" customWidth="1"/>
    <col min="11009" max="11010" width="12" style="290" customWidth="1"/>
    <col min="11011" max="11011" width="8" style="290" customWidth="1"/>
    <col min="11012" max="11012" width="7.87962962962963" style="290" customWidth="1"/>
    <col min="11013" max="11014" width="7.87962962962963" style="290" hidden="1" customWidth="1"/>
    <col min="11015" max="11262" width="7.87962962962963" style="290"/>
    <col min="11263" max="11263" width="35.75" style="290" customWidth="1"/>
    <col min="11264" max="11264" width="7.87962962962963" style="290" hidden="1" customWidth="1"/>
    <col min="11265" max="11266" width="12" style="290" customWidth="1"/>
    <col min="11267" max="11267" width="8" style="290" customWidth="1"/>
    <col min="11268" max="11268" width="7.87962962962963" style="290" customWidth="1"/>
    <col min="11269" max="11270" width="7.87962962962963" style="290" hidden="1" customWidth="1"/>
    <col min="11271" max="11518" width="7.87962962962963" style="290"/>
    <col min="11519" max="11519" width="35.75" style="290" customWidth="1"/>
    <col min="11520" max="11520" width="7.87962962962963" style="290" hidden="1" customWidth="1"/>
    <col min="11521" max="11522" width="12" style="290" customWidth="1"/>
    <col min="11523" max="11523" width="8" style="290" customWidth="1"/>
    <col min="11524" max="11524" width="7.87962962962963" style="290" customWidth="1"/>
    <col min="11525" max="11526" width="7.87962962962963" style="290" hidden="1" customWidth="1"/>
    <col min="11527" max="11774" width="7.87962962962963" style="290"/>
    <col min="11775" max="11775" width="35.75" style="290" customWidth="1"/>
    <col min="11776" max="11776" width="7.87962962962963" style="290" hidden="1" customWidth="1"/>
    <col min="11777" max="11778" width="12" style="290" customWidth="1"/>
    <col min="11779" max="11779" width="8" style="290" customWidth="1"/>
    <col min="11780" max="11780" width="7.87962962962963" style="290" customWidth="1"/>
    <col min="11781" max="11782" width="7.87962962962963" style="290" hidden="1" customWidth="1"/>
    <col min="11783" max="12030" width="7.87962962962963" style="290"/>
    <col min="12031" max="12031" width="35.75" style="290" customWidth="1"/>
    <col min="12032" max="12032" width="7.87962962962963" style="290" hidden="1" customWidth="1"/>
    <col min="12033" max="12034" width="12" style="290" customWidth="1"/>
    <col min="12035" max="12035" width="8" style="290" customWidth="1"/>
    <col min="12036" max="12036" width="7.87962962962963" style="290" customWidth="1"/>
    <col min="12037" max="12038" width="7.87962962962963" style="290" hidden="1" customWidth="1"/>
    <col min="12039" max="12286" width="7.87962962962963" style="290"/>
    <col min="12287" max="12287" width="35.75" style="290" customWidth="1"/>
    <col min="12288" max="12288" width="7.87962962962963" style="290" hidden="1" customWidth="1"/>
    <col min="12289" max="12290" width="12" style="290" customWidth="1"/>
    <col min="12291" max="12291" width="8" style="290" customWidth="1"/>
    <col min="12292" max="12292" width="7.87962962962963" style="290" customWidth="1"/>
    <col min="12293" max="12294" width="7.87962962962963" style="290" hidden="1" customWidth="1"/>
    <col min="12295" max="12542" width="7.87962962962963" style="290"/>
    <col min="12543" max="12543" width="35.75" style="290" customWidth="1"/>
    <col min="12544" max="12544" width="7.87962962962963" style="290" hidden="1" customWidth="1"/>
    <col min="12545" max="12546" width="12" style="290" customWidth="1"/>
    <col min="12547" max="12547" width="8" style="290" customWidth="1"/>
    <col min="12548" max="12548" width="7.87962962962963" style="290" customWidth="1"/>
    <col min="12549" max="12550" width="7.87962962962963" style="290" hidden="1" customWidth="1"/>
    <col min="12551" max="12798" width="7.87962962962963" style="290"/>
    <col min="12799" max="12799" width="35.75" style="290" customWidth="1"/>
    <col min="12800" max="12800" width="7.87962962962963" style="290" hidden="1" customWidth="1"/>
    <col min="12801" max="12802" width="12" style="290" customWidth="1"/>
    <col min="12803" max="12803" width="8" style="290" customWidth="1"/>
    <col min="12804" max="12804" width="7.87962962962963" style="290" customWidth="1"/>
    <col min="12805" max="12806" width="7.87962962962963" style="290" hidden="1" customWidth="1"/>
    <col min="12807" max="13054" width="7.87962962962963" style="290"/>
    <col min="13055" max="13055" width="35.75" style="290" customWidth="1"/>
    <col min="13056" max="13056" width="7.87962962962963" style="290" hidden="1" customWidth="1"/>
    <col min="13057" max="13058" width="12" style="290" customWidth="1"/>
    <col min="13059" max="13059" width="8" style="290" customWidth="1"/>
    <col min="13060" max="13060" width="7.87962962962963" style="290" customWidth="1"/>
    <col min="13061" max="13062" width="7.87962962962963" style="290" hidden="1" customWidth="1"/>
    <col min="13063" max="13310" width="7.87962962962963" style="290"/>
    <col min="13311" max="13311" width="35.75" style="290" customWidth="1"/>
    <col min="13312" max="13312" width="7.87962962962963" style="290" hidden="1" customWidth="1"/>
    <col min="13313" max="13314" width="12" style="290" customWidth="1"/>
    <col min="13315" max="13315" width="8" style="290" customWidth="1"/>
    <col min="13316" max="13316" width="7.87962962962963" style="290" customWidth="1"/>
    <col min="13317" max="13318" width="7.87962962962963" style="290" hidden="1" customWidth="1"/>
    <col min="13319" max="13566" width="7.87962962962963" style="290"/>
    <col min="13567" max="13567" width="35.75" style="290" customWidth="1"/>
    <col min="13568" max="13568" width="7.87962962962963" style="290" hidden="1" customWidth="1"/>
    <col min="13569" max="13570" width="12" style="290" customWidth="1"/>
    <col min="13571" max="13571" width="8" style="290" customWidth="1"/>
    <col min="13572" max="13572" width="7.87962962962963" style="290" customWidth="1"/>
    <col min="13573" max="13574" width="7.87962962962963" style="290" hidden="1" customWidth="1"/>
    <col min="13575" max="13822" width="7.87962962962963" style="290"/>
    <col min="13823" max="13823" width="35.75" style="290" customWidth="1"/>
    <col min="13824" max="13824" width="7.87962962962963" style="290" hidden="1" customWidth="1"/>
    <col min="13825" max="13826" width="12" style="290" customWidth="1"/>
    <col min="13827" max="13827" width="8" style="290" customWidth="1"/>
    <col min="13828" max="13828" width="7.87962962962963" style="290" customWidth="1"/>
    <col min="13829" max="13830" width="7.87962962962963" style="290" hidden="1" customWidth="1"/>
    <col min="13831" max="14078" width="7.87962962962963" style="290"/>
    <col min="14079" max="14079" width="35.75" style="290" customWidth="1"/>
    <col min="14080" max="14080" width="7.87962962962963" style="290" hidden="1" customWidth="1"/>
    <col min="14081" max="14082" width="12" style="290" customWidth="1"/>
    <col min="14083" max="14083" width="8" style="290" customWidth="1"/>
    <col min="14084" max="14084" width="7.87962962962963" style="290" customWidth="1"/>
    <col min="14085" max="14086" width="7.87962962962963" style="290" hidden="1" customWidth="1"/>
    <col min="14087" max="14334" width="7.87962962962963" style="290"/>
    <col min="14335" max="14335" width="35.75" style="290" customWidth="1"/>
    <col min="14336" max="14336" width="7.87962962962963" style="290" hidden="1" customWidth="1"/>
    <col min="14337" max="14338" width="12" style="290" customWidth="1"/>
    <col min="14339" max="14339" width="8" style="290" customWidth="1"/>
    <col min="14340" max="14340" width="7.87962962962963" style="290" customWidth="1"/>
    <col min="14341" max="14342" width="7.87962962962963" style="290" hidden="1" customWidth="1"/>
    <col min="14343" max="14590" width="7.87962962962963" style="290"/>
    <col min="14591" max="14591" width="35.75" style="290" customWidth="1"/>
    <col min="14592" max="14592" width="7.87962962962963" style="290" hidden="1" customWidth="1"/>
    <col min="14593" max="14594" width="12" style="290" customWidth="1"/>
    <col min="14595" max="14595" width="8" style="290" customWidth="1"/>
    <col min="14596" max="14596" width="7.87962962962963" style="290" customWidth="1"/>
    <col min="14597" max="14598" width="7.87962962962963" style="290" hidden="1" customWidth="1"/>
    <col min="14599" max="14846" width="7.87962962962963" style="290"/>
    <col min="14847" max="14847" width="35.75" style="290" customWidth="1"/>
    <col min="14848" max="14848" width="7.87962962962963" style="290" hidden="1" customWidth="1"/>
    <col min="14849" max="14850" width="12" style="290" customWidth="1"/>
    <col min="14851" max="14851" width="8" style="290" customWidth="1"/>
    <col min="14852" max="14852" width="7.87962962962963" style="290" customWidth="1"/>
    <col min="14853" max="14854" width="7.87962962962963" style="290" hidden="1" customWidth="1"/>
    <col min="14855" max="15102" width="7.87962962962963" style="290"/>
    <col min="15103" max="15103" width="35.75" style="290" customWidth="1"/>
    <col min="15104" max="15104" width="7.87962962962963" style="290" hidden="1" customWidth="1"/>
    <col min="15105" max="15106" width="12" style="290" customWidth="1"/>
    <col min="15107" max="15107" width="8" style="290" customWidth="1"/>
    <col min="15108" max="15108" width="7.87962962962963" style="290" customWidth="1"/>
    <col min="15109" max="15110" width="7.87962962962963" style="290" hidden="1" customWidth="1"/>
    <col min="15111" max="15358" width="7.87962962962963" style="290"/>
    <col min="15359" max="15359" width="35.75" style="290" customWidth="1"/>
    <col min="15360" max="15360" width="7.87962962962963" style="290" hidden="1" customWidth="1"/>
    <col min="15361" max="15362" width="12" style="290" customWidth="1"/>
    <col min="15363" max="15363" width="8" style="290" customWidth="1"/>
    <col min="15364" max="15364" width="7.87962962962963" style="290" customWidth="1"/>
    <col min="15365" max="15366" width="7.87962962962963" style="290" hidden="1" customWidth="1"/>
    <col min="15367" max="15614" width="7.87962962962963" style="290"/>
    <col min="15615" max="15615" width="35.75" style="290" customWidth="1"/>
    <col min="15616" max="15616" width="7.87962962962963" style="290" hidden="1" customWidth="1"/>
    <col min="15617" max="15618" width="12" style="290" customWidth="1"/>
    <col min="15619" max="15619" width="8" style="290" customWidth="1"/>
    <col min="15620" max="15620" width="7.87962962962963" style="290" customWidth="1"/>
    <col min="15621" max="15622" width="7.87962962962963" style="290" hidden="1" customWidth="1"/>
    <col min="15623" max="15870" width="7.87962962962963" style="290"/>
    <col min="15871" max="15871" width="35.75" style="290" customWidth="1"/>
    <col min="15872" max="15872" width="7.87962962962963" style="290" hidden="1" customWidth="1"/>
    <col min="15873" max="15874" width="12" style="290" customWidth="1"/>
    <col min="15875" max="15875" width="8" style="290" customWidth="1"/>
    <col min="15876" max="15876" width="7.87962962962963" style="290" customWidth="1"/>
    <col min="15877" max="15878" width="7.87962962962963" style="290" hidden="1" customWidth="1"/>
    <col min="15879" max="16126" width="7.87962962962963" style="290"/>
    <col min="16127" max="16127" width="35.75" style="290" customWidth="1"/>
    <col min="16128" max="16128" width="7.87962962962963" style="290" hidden="1" customWidth="1"/>
    <col min="16129" max="16130" width="12" style="290" customWidth="1"/>
    <col min="16131" max="16131" width="8" style="290" customWidth="1"/>
    <col min="16132" max="16132" width="7.87962962962963" style="290" customWidth="1"/>
    <col min="16133" max="16134" width="7.87962962962963" style="290" hidden="1" customWidth="1"/>
    <col min="16135" max="16384" width="7.87962962962963" style="290"/>
  </cols>
  <sheetData>
    <row r="1" ht="18" customHeight="1" spans="1:2">
      <c r="A1" s="61" t="s">
        <v>0</v>
      </c>
      <c r="B1" s="292"/>
    </row>
    <row r="2" ht="39.95" customHeight="1" spans="1:2">
      <c r="A2" s="293" t="s">
        <v>1</v>
      </c>
      <c r="B2" s="293"/>
    </row>
    <row r="3" ht="17.25" customHeight="1" spans="1:2">
      <c r="A3" s="294"/>
      <c r="B3" s="295" t="s">
        <v>2</v>
      </c>
    </row>
    <row r="4" s="286" customFormat="1" ht="24" customHeight="1" spans="1:2">
      <c r="A4" s="296" t="s">
        <v>3</v>
      </c>
      <c r="B4" s="296" t="s">
        <v>4</v>
      </c>
    </row>
    <row r="5" s="287" customFormat="1" ht="24" customHeight="1" spans="1:2">
      <c r="A5" s="297" t="s">
        <v>5</v>
      </c>
      <c r="B5" s="298">
        <v>465897</v>
      </c>
    </row>
    <row r="6" s="288" customFormat="1" ht="24" customHeight="1" spans="1:5">
      <c r="A6" s="297" t="s">
        <v>6</v>
      </c>
      <c r="B6" s="298">
        <v>157397</v>
      </c>
      <c r="E6" s="288">
        <v>988753</v>
      </c>
    </row>
    <row r="7" ht="24" customHeight="1" spans="1:5">
      <c r="A7" s="297" t="s">
        <v>7</v>
      </c>
      <c r="B7" s="298">
        <v>49000</v>
      </c>
      <c r="E7" s="290">
        <v>822672</v>
      </c>
    </row>
    <row r="8" s="286" customFormat="1" ht="24" customHeight="1" spans="1:2">
      <c r="A8" s="297" t="s">
        <v>8</v>
      </c>
      <c r="B8" s="298">
        <v>20000</v>
      </c>
    </row>
    <row r="9" ht="24" customHeight="1" spans="1:5">
      <c r="A9" s="297" t="s">
        <v>9</v>
      </c>
      <c r="B9" s="298">
        <v>33000</v>
      </c>
      <c r="E9" s="290">
        <v>988753</v>
      </c>
    </row>
    <row r="10" ht="24" customHeight="1" spans="1:5">
      <c r="A10" s="297" t="s">
        <v>10</v>
      </c>
      <c r="B10" s="298">
        <v>20000</v>
      </c>
      <c r="E10" s="290">
        <v>822672</v>
      </c>
    </row>
    <row r="11" s="289" customFormat="1" ht="24" customHeight="1" spans="1:2">
      <c r="A11" s="297" t="s">
        <v>11</v>
      </c>
      <c r="B11" s="298">
        <v>72000</v>
      </c>
    </row>
    <row r="12" ht="24" customHeight="1" spans="1:2">
      <c r="A12" s="297" t="s">
        <v>12</v>
      </c>
      <c r="B12" s="298">
        <v>1500</v>
      </c>
    </row>
    <row r="13" ht="24" customHeight="1" spans="1:2">
      <c r="A13" s="297" t="s">
        <v>13</v>
      </c>
      <c r="B13" s="298">
        <v>9500</v>
      </c>
    </row>
    <row r="14" ht="24" customHeight="1" spans="1:2">
      <c r="A14" s="297" t="s">
        <v>14</v>
      </c>
      <c r="B14" s="298">
        <v>21500</v>
      </c>
    </row>
    <row r="15" ht="24" customHeight="1" spans="1:2">
      <c r="A15" s="297" t="s">
        <v>15</v>
      </c>
      <c r="B15" s="298">
        <v>57500</v>
      </c>
    </row>
    <row r="16" ht="24" customHeight="1" spans="1:2">
      <c r="A16" s="297" t="s">
        <v>16</v>
      </c>
      <c r="B16" s="298">
        <v>7500</v>
      </c>
    </row>
    <row r="17" ht="24" customHeight="1" spans="1:2">
      <c r="A17" s="297" t="s">
        <v>17</v>
      </c>
      <c r="B17" s="298">
        <v>17000</v>
      </c>
    </row>
    <row r="18" ht="24" customHeight="1" spans="1:2">
      <c r="A18" s="297" t="s">
        <v>18</v>
      </c>
      <c r="B18" s="298">
        <v>45000</v>
      </c>
    </row>
    <row r="19" ht="24" customHeight="1" spans="1:2">
      <c r="A19" s="297" t="s">
        <v>19</v>
      </c>
      <c r="B19" s="298">
        <v>3380</v>
      </c>
    </row>
    <row r="20" ht="24" customHeight="1" spans="1:2">
      <c r="A20" s="297" t="s">
        <v>20</v>
      </c>
      <c r="B20" s="298">
        <v>2000</v>
      </c>
    </row>
    <row r="21" ht="24" customHeight="1" spans="1:2">
      <c r="A21" s="297" t="s">
        <v>21</v>
      </c>
      <c r="B21" s="298">
        <v>950</v>
      </c>
    </row>
    <row r="22" s="289" customFormat="1" ht="24" customHeight="1" spans="1:2">
      <c r="A22" s="297" t="s">
        <v>22</v>
      </c>
      <c r="B22" s="298">
        <v>430</v>
      </c>
    </row>
    <row r="23" ht="24" customHeight="1" spans="1:2">
      <c r="A23" s="297" t="s">
        <v>23</v>
      </c>
      <c r="B23" s="298">
        <v>8000</v>
      </c>
    </row>
    <row r="24" ht="24" customHeight="1" spans="1:2">
      <c r="A24" s="297" t="s">
        <v>24</v>
      </c>
      <c r="B24" s="298">
        <v>3300</v>
      </c>
    </row>
    <row r="25" ht="24" customHeight="1" spans="1:2">
      <c r="A25" s="297" t="s">
        <v>25</v>
      </c>
      <c r="B25" s="298">
        <v>28000</v>
      </c>
    </row>
    <row r="26" ht="24" customHeight="1" spans="1:2">
      <c r="A26" s="297" t="s">
        <v>26</v>
      </c>
      <c r="B26" s="298">
        <v>2320</v>
      </c>
    </row>
    <row r="27" ht="24" customHeight="1" spans="1:2">
      <c r="A27" s="297"/>
      <c r="B27" s="298"/>
    </row>
    <row r="28" ht="24" customHeight="1" spans="1:2">
      <c r="A28" s="297"/>
      <c r="B28" s="298"/>
    </row>
    <row r="29" ht="24" customHeight="1" spans="1:2">
      <c r="A29" s="297"/>
      <c r="B29" s="298"/>
    </row>
    <row r="30" ht="24" customHeight="1" spans="1:2">
      <c r="A30" s="296" t="s">
        <v>27</v>
      </c>
      <c r="B30" s="298">
        <v>510897</v>
      </c>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workbookViewId="0">
      <selection activeCell="B6" sqref="B6"/>
    </sheetView>
  </sheetViews>
  <sheetFormatPr defaultColWidth="7" defaultRowHeight="13.8"/>
  <cols>
    <col min="1" max="1" width="48.75" style="55" customWidth="1"/>
    <col min="2" max="2" width="23.3796296296296" style="55" customWidth="1"/>
    <col min="3" max="3" width="10.3796296296296" style="50" hidden="1" customWidth="1"/>
    <col min="4" max="4" width="9.62962962962963" style="57" hidden="1" customWidth="1"/>
    <col min="5" max="5" width="8.12962962962963" style="57" hidden="1" customWidth="1"/>
    <col min="6" max="6" width="9.62962962962963" style="58" hidden="1" customWidth="1"/>
    <col min="7" max="7" width="17.5" style="58" hidden="1" customWidth="1"/>
    <col min="8" max="8" width="12.5" style="59" hidden="1" customWidth="1"/>
    <col min="9" max="9" width="7" style="60" hidden="1" customWidth="1"/>
    <col min="10" max="11" width="7" style="57" hidden="1" customWidth="1"/>
    <col min="12" max="12" width="13.8796296296296" style="57" hidden="1" customWidth="1"/>
    <col min="13" max="13" width="7.87962962962963" style="57" hidden="1" customWidth="1"/>
    <col min="14" max="14" width="9.5" style="57" hidden="1" customWidth="1"/>
    <col min="15" max="15" width="6.87962962962963" style="57" hidden="1" customWidth="1"/>
    <col min="16" max="16" width="9" style="57" hidden="1" customWidth="1"/>
    <col min="17" max="17" width="5.87962962962963" style="57" hidden="1" customWidth="1"/>
    <col min="18" max="18" width="5.25" style="57" hidden="1" customWidth="1"/>
    <col min="19" max="19" width="6.5" style="57" hidden="1" customWidth="1"/>
    <col min="20" max="21" width="7" style="57" hidden="1" customWidth="1"/>
    <col min="22" max="22" width="10.6296296296296" style="57" hidden="1" customWidth="1"/>
    <col min="23" max="23" width="10.5" style="57" hidden="1" customWidth="1"/>
    <col min="24" max="24" width="7" style="57" hidden="1" customWidth="1"/>
    <col min="25" max="16384" width="7" style="57"/>
  </cols>
  <sheetData>
    <row r="1" ht="21.75" customHeight="1" spans="1:2">
      <c r="A1" s="61" t="s">
        <v>1294</v>
      </c>
      <c r="B1" s="61"/>
    </row>
    <row r="2" ht="51.75" customHeight="1" spans="1:8">
      <c r="A2" s="142" t="s">
        <v>1295</v>
      </c>
      <c r="B2" s="143"/>
      <c r="F2" s="57"/>
      <c r="G2" s="57"/>
      <c r="H2" s="57"/>
    </row>
    <row r="3" s="37" customFormat="1" ht="18.75" customHeight="1" spans="1:12">
      <c r="A3" s="196"/>
      <c r="B3" s="133" t="s">
        <v>30</v>
      </c>
      <c r="C3" s="39"/>
      <c r="D3" s="37">
        <v>12.11</v>
      </c>
      <c r="F3" s="37">
        <v>12.22</v>
      </c>
      <c r="I3" s="197"/>
      <c r="L3" s="37">
        <v>1.2</v>
      </c>
    </row>
    <row r="4" s="141" customFormat="1" ht="34.5" customHeight="1" spans="1:14">
      <c r="A4" s="144" t="s">
        <v>1124</v>
      </c>
      <c r="B4" s="144" t="s">
        <v>4</v>
      </c>
      <c r="C4" s="53"/>
      <c r="F4" s="145" t="s">
        <v>1127</v>
      </c>
      <c r="G4" s="145" t="s">
        <v>1128</v>
      </c>
      <c r="H4" s="145" t="s">
        <v>1129</v>
      </c>
      <c r="I4" s="152"/>
      <c r="L4" s="145" t="s">
        <v>1127</v>
      </c>
      <c r="M4" s="153" t="s">
        <v>1128</v>
      </c>
      <c r="N4" s="145" t="s">
        <v>1129</v>
      </c>
    </row>
    <row r="5" ht="34.5" customHeight="1" spans="1:24">
      <c r="A5" s="146" t="s">
        <v>1130</v>
      </c>
      <c r="B5" s="147">
        <v>780</v>
      </c>
      <c r="C5" s="79">
        <v>105429</v>
      </c>
      <c r="D5" s="148">
        <v>595734.14</v>
      </c>
      <c r="E5" s="57">
        <f>104401+13602</f>
        <v>118003</v>
      </c>
      <c r="F5" s="58" t="s">
        <v>36</v>
      </c>
      <c r="G5" s="58" t="s">
        <v>1131</v>
      </c>
      <c r="H5" s="59">
        <v>596221.15</v>
      </c>
      <c r="I5" s="60" t="e">
        <f>F5-A5</f>
        <v>#VALUE!</v>
      </c>
      <c r="J5" s="104" t="e">
        <f>H5-#REF!</f>
        <v>#REF!</v>
      </c>
      <c r="K5" s="104">
        <v>75943</v>
      </c>
      <c r="L5" s="58" t="s">
        <v>36</v>
      </c>
      <c r="M5" s="58" t="s">
        <v>1131</v>
      </c>
      <c r="N5" s="59">
        <v>643048.95</v>
      </c>
      <c r="O5" s="60" t="e">
        <f>L5-A5</f>
        <v>#VALUE!</v>
      </c>
      <c r="P5" s="104" t="e">
        <f>N5-#REF!</f>
        <v>#REF!</v>
      </c>
      <c r="R5" s="57">
        <v>717759</v>
      </c>
      <c r="T5" s="154" t="s">
        <v>36</v>
      </c>
      <c r="U5" s="154" t="s">
        <v>1131</v>
      </c>
      <c r="V5" s="155">
        <v>659380.53</v>
      </c>
      <c r="W5" s="57" t="e">
        <f>#REF!-V5</f>
        <v>#REF!</v>
      </c>
      <c r="X5" s="57" t="e">
        <f>T5-A5</f>
        <v>#VALUE!</v>
      </c>
    </row>
    <row r="6" ht="34.5" customHeight="1" spans="1:23">
      <c r="A6" s="149" t="s">
        <v>1132</v>
      </c>
      <c r="B6" s="150">
        <f>B5</f>
        <v>780</v>
      </c>
      <c r="F6" s="160" t="str">
        <f>""</f>
        <v/>
      </c>
      <c r="G6" s="160" t="str">
        <f>""</f>
        <v/>
      </c>
      <c r="H6" s="160" t="str">
        <f>""</f>
        <v/>
      </c>
      <c r="L6" s="160" t="str">
        <f>""</f>
        <v/>
      </c>
      <c r="M6" s="166" t="str">
        <f>""</f>
        <v/>
      </c>
      <c r="N6" s="160" t="str">
        <f>""</f>
        <v/>
      </c>
      <c r="V6" s="198" t="e">
        <f>#REF!+#REF!+#REF!+#REF!+#REF!+#REF!+#REF!+#REF!+#REF!+#REF!+#REF!+#REF!+#REF!+#REF!+#REF!+#REF!+#REF!+#REF!+#REF!+#REF!+#REF!</f>
        <v>#REF!</v>
      </c>
      <c r="W6" s="198" t="e">
        <f>#REF!+#REF!+#REF!+#REF!+#REF!+#REF!+#REF!+#REF!+#REF!+#REF!+#REF!+#REF!+#REF!+#REF!+#REF!+#REF!+#REF!+#REF!+#REF!+#REF!+#REF!</f>
        <v>#REF!</v>
      </c>
    </row>
    <row r="7" ht="19.5" customHeight="1" spans="16:24">
      <c r="P7" s="104"/>
      <c r="T7" s="154" t="s">
        <v>1135</v>
      </c>
      <c r="U7" s="154" t="s">
        <v>1136</v>
      </c>
      <c r="V7" s="155">
        <v>19998</v>
      </c>
      <c r="W7" s="57" t="e">
        <f>#REF!-V7</f>
        <v>#REF!</v>
      </c>
      <c r="X7" s="57">
        <f>T7-A7</f>
        <v>23203</v>
      </c>
    </row>
    <row r="8" ht="19.5" customHeight="1" spans="16:24">
      <c r="P8" s="104"/>
      <c r="T8" s="154" t="s">
        <v>1137</v>
      </c>
      <c r="U8" s="154" t="s">
        <v>1138</v>
      </c>
      <c r="V8" s="155">
        <v>19998</v>
      </c>
      <c r="W8" s="57" t="e">
        <f>#REF!-V8</f>
        <v>#REF!</v>
      </c>
      <c r="X8" s="57">
        <f>T8-A8</f>
        <v>2320301</v>
      </c>
    </row>
    <row r="9" ht="19.5" customHeight="1" spans="16:16">
      <c r="P9" s="104"/>
    </row>
    <row r="10" ht="19.5" customHeight="1" spans="1:16">
      <c r="A10" s="57"/>
      <c r="B10" s="57"/>
      <c r="C10" s="57"/>
      <c r="F10" s="57"/>
      <c r="G10" s="57"/>
      <c r="H10" s="57"/>
      <c r="I10" s="57"/>
      <c r="P10" s="104"/>
    </row>
    <row r="11" ht="19.5" customHeight="1" spans="1:16">
      <c r="A11" s="57"/>
      <c r="B11" s="57"/>
      <c r="C11" s="57"/>
      <c r="F11" s="57"/>
      <c r="G11" s="57"/>
      <c r="H11" s="57"/>
      <c r="I11" s="57"/>
      <c r="P11" s="104"/>
    </row>
    <row r="12" ht="19.5" customHeight="1" spans="1:16">
      <c r="A12" s="57"/>
      <c r="B12" s="57"/>
      <c r="C12" s="57"/>
      <c r="F12" s="57"/>
      <c r="G12" s="57"/>
      <c r="H12" s="57"/>
      <c r="I12" s="57"/>
      <c r="P12" s="104"/>
    </row>
    <row r="13" ht="19.5" customHeight="1" spans="1:16">
      <c r="A13" s="57"/>
      <c r="B13" s="57"/>
      <c r="C13" s="57"/>
      <c r="F13" s="57"/>
      <c r="G13" s="57"/>
      <c r="H13" s="57"/>
      <c r="I13" s="57"/>
      <c r="P13" s="104"/>
    </row>
    <row r="14" ht="19.5" customHeight="1" spans="1:16">
      <c r="A14" s="57"/>
      <c r="B14" s="57"/>
      <c r="C14" s="57"/>
      <c r="F14" s="57"/>
      <c r="G14" s="57"/>
      <c r="H14" s="57"/>
      <c r="I14" s="57"/>
      <c r="P14" s="104"/>
    </row>
    <row r="15" ht="19.5" customHeight="1" spans="1:16">
      <c r="A15" s="57"/>
      <c r="B15" s="57"/>
      <c r="C15" s="57"/>
      <c r="F15" s="57"/>
      <c r="G15" s="57"/>
      <c r="H15" s="57"/>
      <c r="I15" s="57"/>
      <c r="P15" s="104"/>
    </row>
    <row r="16" ht="19.5" customHeight="1" spans="1:16">
      <c r="A16" s="57"/>
      <c r="B16" s="57"/>
      <c r="C16" s="57"/>
      <c r="F16" s="57"/>
      <c r="G16" s="57"/>
      <c r="H16" s="57"/>
      <c r="I16" s="57"/>
      <c r="P16" s="104"/>
    </row>
    <row r="17" ht="19.5" customHeight="1" spans="1:16">
      <c r="A17" s="57"/>
      <c r="B17" s="57"/>
      <c r="C17" s="57"/>
      <c r="F17" s="57"/>
      <c r="G17" s="57"/>
      <c r="H17" s="57"/>
      <c r="I17" s="57"/>
      <c r="P17" s="104"/>
    </row>
    <row r="18" ht="19.5" customHeight="1" spans="1:16">
      <c r="A18" s="57"/>
      <c r="B18" s="57"/>
      <c r="C18" s="57"/>
      <c r="F18" s="57"/>
      <c r="G18" s="57"/>
      <c r="H18" s="57"/>
      <c r="I18" s="57"/>
      <c r="P18" s="104"/>
    </row>
    <row r="19" ht="19.5" customHeight="1" spans="1:16">
      <c r="A19" s="57"/>
      <c r="B19" s="57"/>
      <c r="C19" s="57"/>
      <c r="F19" s="57"/>
      <c r="G19" s="57"/>
      <c r="H19" s="57"/>
      <c r="I19" s="57"/>
      <c r="P19" s="104"/>
    </row>
    <row r="20" ht="19.5" customHeight="1" spans="1:16">
      <c r="A20" s="57"/>
      <c r="B20" s="57"/>
      <c r="C20" s="57"/>
      <c r="F20" s="57"/>
      <c r="G20" s="57"/>
      <c r="H20" s="57"/>
      <c r="I20" s="57"/>
      <c r="P20" s="104"/>
    </row>
    <row r="21" ht="19.5" customHeight="1" spans="1:16">
      <c r="A21" s="57"/>
      <c r="B21" s="57"/>
      <c r="C21" s="57"/>
      <c r="F21" s="57"/>
      <c r="G21" s="57"/>
      <c r="H21" s="57"/>
      <c r="I21" s="57"/>
      <c r="P21" s="104"/>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G10" sqref="G10"/>
    </sheetView>
  </sheetViews>
  <sheetFormatPr defaultColWidth="7.87962962962963" defaultRowHeight="33" customHeight="1" outlineLevelCol="1"/>
  <cols>
    <col min="1" max="1" width="62.75" style="127" customWidth="1"/>
    <col min="2" max="2" width="22.25" style="127" customWidth="1"/>
    <col min="3" max="3" width="8" style="127" customWidth="1"/>
    <col min="4" max="250" width="7.87962962962963" style="127"/>
    <col min="251" max="251" width="35.75" style="127" customWidth="1"/>
    <col min="252" max="252" width="7.87962962962963" style="127" hidden="1" customWidth="1"/>
    <col min="253" max="254" width="12" style="127" customWidth="1"/>
    <col min="255" max="255" width="8" style="127" customWidth="1"/>
    <col min="256" max="256" width="7.87962962962963" style="127" customWidth="1"/>
    <col min="257" max="258" width="7.87962962962963" style="127" hidden="1" customWidth="1"/>
    <col min="259" max="506" width="7.87962962962963" style="127"/>
    <col min="507" max="507" width="35.75" style="127" customWidth="1"/>
    <col min="508" max="508" width="7.87962962962963" style="127" hidden="1" customWidth="1"/>
    <col min="509" max="510" width="12" style="127" customWidth="1"/>
    <col min="511" max="511" width="8" style="127" customWidth="1"/>
    <col min="512" max="512" width="7.87962962962963" style="127" customWidth="1"/>
    <col min="513" max="514" width="7.87962962962963" style="127" hidden="1" customWidth="1"/>
    <col min="515" max="762" width="7.87962962962963" style="127"/>
    <col min="763" max="763" width="35.75" style="127" customWidth="1"/>
    <col min="764" max="764" width="7.87962962962963" style="127" hidden="1" customWidth="1"/>
    <col min="765" max="766" width="12" style="127" customWidth="1"/>
    <col min="767" max="767" width="8" style="127" customWidth="1"/>
    <col min="768" max="768" width="7.87962962962963" style="127" customWidth="1"/>
    <col min="769" max="770" width="7.87962962962963" style="127" hidden="1" customWidth="1"/>
    <col min="771" max="1018" width="7.87962962962963" style="127"/>
    <col min="1019" max="1019" width="35.75" style="127" customWidth="1"/>
    <col min="1020" max="1020" width="7.87962962962963" style="127" hidden="1" customWidth="1"/>
    <col min="1021" max="1022" width="12" style="127" customWidth="1"/>
    <col min="1023" max="1023" width="8" style="127" customWidth="1"/>
    <col min="1024" max="1024" width="7.87962962962963" style="127" customWidth="1"/>
    <col min="1025" max="1026" width="7.87962962962963" style="127" hidden="1" customWidth="1"/>
    <col min="1027" max="1274" width="7.87962962962963" style="127"/>
    <col min="1275" max="1275" width="35.75" style="127" customWidth="1"/>
    <col min="1276" max="1276" width="7.87962962962963" style="127" hidden="1" customWidth="1"/>
    <col min="1277" max="1278" width="12" style="127" customWidth="1"/>
    <col min="1279" max="1279" width="8" style="127" customWidth="1"/>
    <col min="1280" max="1280" width="7.87962962962963" style="127" customWidth="1"/>
    <col min="1281" max="1282" width="7.87962962962963" style="127" hidden="1" customWidth="1"/>
    <col min="1283" max="1530" width="7.87962962962963" style="127"/>
    <col min="1531" max="1531" width="35.75" style="127" customWidth="1"/>
    <col min="1532" max="1532" width="7.87962962962963" style="127" hidden="1" customWidth="1"/>
    <col min="1533" max="1534" width="12" style="127" customWidth="1"/>
    <col min="1535" max="1535" width="8" style="127" customWidth="1"/>
    <col min="1536" max="1536" width="7.87962962962963" style="127" customWidth="1"/>
    <col min="1537" max="1538" width="7.87962962962963" style="127" hidden="1" customWidth="1"/>
    <col min="1539" max="1786" width="7.87962962962963" style="127"/>
    <col min="1787" max="1787" width="35.75" style="127" customWidth="1"/>
    <col min="1788" max="1788" width="7.87962962962963" style="127" hidden="1" customWidth="1"/>
    <col min="1789" max="1790" width="12" style="127" customWidth="1"/>
    <col min="1791" max="1791" width="8" style="127" customWidth="1"/>
    <col min="1792" max="1792" width="7.87962962962963" style="127" customWidth="1"/>
    <col min="1793" max="1794" width="7.87962962962963" style="127" hidden="1" customWidth="1"/>
    <col min="1795" max="2042" width="7.87962962962963" style="127"/>
    <col min="2043" max="2043" width="35.75" style="127" customWidth="1"/>
    <col min="2044" max="2044" width="7.87962962962963" style="127" hidden="1" customWidth="1"/>
    <col min="2045" max="2046" width="12" style="127" customWidth="1"/>
    <col min="2047" max="2047" width="8" style="127" customWidth="1"/>
    <col min="2048" max="2048" width="7.87962962962963" style="127" customWidth="1"/>
    <col min="2049" max="2050" width="7.87962962962963" style="127" hidden="1" customWidth="1"/>
    <col min="2051" max="2298" width="7.87962962962963" style="127"/>
    <col min="2299" max="2299" width="35.75" style="127" customWidth="1"/>
    <col min="2300" max="2300" width="7.87962962962963" style="127" hidden="1" customWidth="1"/>
    <col min="2301" max="2302" width="12" style="127" customWidth="1"/>
    <col min="2303" max="2303" width="8" style="127" customWidth="1"/>
    <col min="2304" max="2304" width="7.87962962962963" style="127" customWidth="1"/>
    <col min="2305" max="2306" width="7.87962962962963" style="127" hidden="1" customWidth="1"/>
    <col min="2307" max="2554" width="7.87962962962963" style="127"/>
    <col min="2555" max="2555" width="35.75" style="127" customWidth="1"/>
    <col min="2556" max="2556" width="7.87962962962963" style="127" hidden="1" customWidth="1"/>
    <col min="2557" max="2558" width="12" style="127" customWidth="1"/>
    <col min="2559" max="2559" width="8" style="127" customWidth="1"/>
    <col min="2560" max="2560" width="7.87962962962963" style="127" customWidth="1"/>
    <col min="2561" max="2562" width="7.87962962962963" style="127" hidden="1" customWidth="1"/>
    <col min="2563" max="2810" width="7.87962962962963" style="127"/>
    <col min="2811" max="2811" width="35.75" style="127" customWidth="1"/>
    <col min="2812" max="2812" width="7.87962962962963" style="127" hidden="1" customWidth="1"/>
    <col min="2813" max="2814" width="12" style="127" customWidth="1"/>
    <col min="2815" max="2815" width="8" style="127" customWidth="1"/>
    <col min="2816" max="2816" width="7.87962962962963" style="127" customWidth="1"/>
    <col min="2817" max="2818" width="7.87962962962963" style="127" hidden="1" customWidth="1"/>
    <col min="2819" max="3066" width="7.87962962962963" style="127"/>
    <col min="3067" max="3067" width="35.75" style="127" customWidth="1"/>
    <col min="3068" max="3068" width="7.87962962962963" style="127" hidden="1" customWidth="1"/>
    <col min="3069" max="3070" width="12" style="127" customWidth="1"/>
    <col min="3071" max="3071" width="8" style="127" customWidth="1"/>
    <col min="3072" max="3072" width="7.87962962962963" style="127" customWidth="1"/>
    <col min="3073" max="3074" width="7.87962962962963" style="127" hidden="1" customWidth="1"/>
    <col min="3075" max="3322" width="7.87962962962963" style="127"/>
    <col min="3323" max="3323" width="35.75" style="127" customWidth="1"/>
    <col min="3324" max="3324" width="7.87962962962963" style="127" hidden="1" customWidth="1"/>
    <col min="3325" max="3326" width="12" style="127" customWidth="1"/>
    <col min="3327" max="3327" width="8" style="127" customWidth="1"/>
    <col min="3328" max="3328" width="7.87962962962963" style="127" customWidth="1"/>
    <col min="3329" max="3330" width="7.87962962962963" style="127" hidden="1" customWidth="1"/>
    <col min="3331" max="3578" width="7.87962962962963" style="127"/>
    <col min="3579" max="3579" width="35.75" style="127" customWidth="1"/>
    <col min="3580" max="3580" width="7.87962962962963" style="127" hidden="1" customWidth="1"/>
    <col min="3581" max="3582" width="12" style="127" customWidth="1"/>
    <col min="3583" max="3583" width="8" style="127" customWidth="1"/>
    <col min="3584" max="3584" width="7.87962962962963" style="127" customWidth="1"/>
    <col min="3585" max="3586" width="7.87962962962963" style="127" hidden="1" customWidth="1"/>
    <col min="3587" max="3834" width="7.87962962962963" style="127"/>
    <col min="3835" max="3835" width="35.75" style="127" customWidth="1"/>
    <col min="3836" max="3836" width="7.87962962962963" style="127" hidden="1" customWidth="1"/>
    <col min="3837" max="3838" width="12" style="127" customWidth="1"/>
    <col min="3839" max="3839" width="8" style="127" customWidth="1"/>
    <col min="3840" max="3840" width="7.87962962962963" style="127" customWidth="1"/>
    <col min="3841" max="3842" width="7.87962962962963" style="127" hidden="1" customWidth="1"/>
    <col min="3843" max="4090" width="7.87962962962963" style="127"/>
    <col min="4091" max="4091" width="35.75" style="127" customWidth="1"/>
    <col min="4092" max="4092" width="7.87962962962963" style="127" hidden="1" customWidth="1"/>
    <col min="4093" max="4094" width="12" style="127" customWidth="1"/>
    <col min="4095" max="4095" width="8" style="127" customWidth="1"/>
    <col min="4096" max="4096" width="7.87962962962963" style="127" customWidth="1"/>
    <col min="4097" max="4098" width="7.87962962962963" style="127" hidden="1" customWidth="1"/>
    <col min="4099" max="4346" width="7.87962962962963" style="127"/>
    <col min="4347" max="4347" width="35.75" style="127" customWidth="1"/>
    <col min="4348" max="4348" width="7.87962962962963" style="127" hidden="1" customWidth="1"/>
    <col min="4349" max="4350" width="12" style="127" customWidth="1"/>
    <col min="4351" max="4351" width="8" style="127" customWidth="1"/>
    <col min="4352" max="4352" width="7.87962962962963" style="127" customWidth="1"/>
    <col min="4353" max="4354" width="7.87962962962963" style="127" hidden="1" customWidth="1"/>
    <col min="4355" max="4602" width="7.87962962962963" style="127"/>
    <col min="4603" max="4603" width="35.75" style="127" customWidth="1"/>
    <col min="4604" max="4604" width="7.87962962962963" style="127" hidden="1" customWidth="1"/>
    <col min="4605" max="4606" width="12" style="127" customWidth="1"/>
    <col min="4607" max="4607" width="8" style="127" customWidth="1"/>
    <col min="4608" max="4608" width="7.87962962962963" style="127" customWidth="1"/>
    <col min="4609" max="4610" width="7.87962962962963" style="127" hidden="1" customWidth="1"/>
    <col min="4611" max="4858" width="7.87962962962963" style="127"/>
    <col min="4859" max="4859" width="35.75" style="127" customWidth="1"/>
    <col min="4860" max="4860" width="7.87962962962963" style="127" hidden="1" customWidth="1"/>
    <col min="4861" max="4862" width="12" style="127" customWidth="1"/>
    <col min="4863" max="4863" width="8" style="127" customWidth="1"/>
    <col min="4864" max="4864" width="7.87962962962963" style="127" customWidth="1"/>
    <col min="4865" max="4866" width="7.87962962962963" style="127" hidden="1" customWidth="1"/>
    <col min="4867" max="5114" width="7.87962962962963" style="127"/>
    <col min="5115" max="5115" width="35.75" style="127" customWidth="1"/>
    <col min="5116" max="5116" width="7.87962962962963" style="127" hidden="1" customWidth="1"/>
    <col min="5117" max="5118" width="12" style="127" customWidth="1"/>
    <col min="5119" max="5119" width="8" style="127" customWidth="1"/>
    <col min="5120" max="5120" width="7.87962962962963" style="127" customWidth="1"/>
    <col min="5121" max="5122" width="7.87962962962963" style="127" hidden="1" customWidth="1"/>
    <col min="5123" max="5370" width="7.87962962962963" style="127"/>
    <col min="5371" max="5371" width="35.75" style="127" customWidth="1"/>
    <col min="5372" max="5372" width="7.87962962962963" style="127" hidden="1" customWidth="1"/>
    <col min="5373" max="5374" width="12" style="127" customWidth="1"/>
    <col min="5375" max="5375" width="8" style="127" customWidth="1"/>
    <col min="5376" max="5376" width="7.87962962962963" style="127" customWidth="1"/>
    <col min="5377" max="5378" width="7.87962962962963" style="127" hidden="1" customWidth="1"/>
    <col min="5379" max="5626" width="7.87962962962963" style="127"/>
    <col min="5627" max="5627" width="35.75" style="127" customWidth="1"/>
    <col min="5628" max="5628" width="7.87962962962963" style="127" hidden="1" customWidth="1"/>
    <col min="5629" max="5630" width="12" style="127" customWidth="1"/>
    <col min="5631" max="5631" width="8" style="127" customWidth="1"/>
    <col min="5632" max="5632" width="7.87962962962963" style="127" customWidth="1"/>
    <col min="5633" max="5634" width="7.87962962962963" style="127" hidden="1" customWidth="1"/>
    <col min="5635" max="5882" width="7.87962962962963" style="127"/>
    <col min="5883" max="5883" width="35.75" style="127" customWidth="1"/>
    <col min="5884" max="5884" width="7.87962962962963" style="127" hidden="1" customWidth="1"/>
    <col min="5885" max="5886" width="12" style="127" customWidth="1"/>
    <col min="5887" max="5887" width="8" style="127" customWidth="1"/>
    <col min="5888" max="5888" width="7.87962962962963" style="127" customWidth="1"/>
    <col min="5889" max="5890" width="7.87962962962963" style="127" hidden="1" customWidth="1"/>
    <col min="5891" max="6138" width="7.87962962962963" style="127"/>
    <col min="6139" max="6139" width="35.75" style="127" customWidth="1"/>
    <col min="6140" max="6140" width="7.87962962962963" style="127" hidden="1" customWidth="1"/>
    <col min="6141" max="6142" width="12" style="127" customWidth="1"/>
    <col min="6143" max="6143" width="8" style="127" customWidth="1"/>
    <col min="6144" max="6144" width="7.87962962962963" style="127" customWidth="1"/>
    <col min="6145" max="6146" width="7.87962962962963" style="127" hidden="1" customWidth="1"/>
    <col min="6147" max="6394" width="7.87962962962963" style="127"/>
    <col min="6395" max="6395" width="35.75" style="127" customWidth="1"/>
    <col min="6396" max="6396" width="7.87962962962963" style="127" hidden="1" customWidth="1"/>
    <col min="6397" max="6398" width="12" style="127" customWidth="1"/>
    <col min="6399" max="6399" width="8" style="127" customWidth="1"/>
    <col min="6400" max="6400" width="7.87962962962963" style="127" customWidth="1"/>
    <col min="6401" max="6402" width="7.87962962962963" style="127" hidden="1" customWidth="1"/>
    <col min="6403" max="6650" width="7.87962962962963" style="127"/>
    <col min="6651" max="6651" width="35.75" style="127" customWidth="1"/>
    <col min="6652" max="6652" width="7.87962962962963" style="127" hidden="1" customWidth="1"/>
    <col min="6653" max="6654" width="12" style="127" customWidth="1"/>
    <col min="6655" max="6655" width="8" style="127" customWidth="1"/>
    <col min="6656" max="6656" width="7.87962962962963" style="127" customWidth="1"/>
    <col min="6657" max="6658" width="7.87962962962963" style="127" hidden="1" customWidth="1"/>
    <col min="6659" max="6906" width="7.87962962962963" style="127"/>
    <col min="6907" max="6907" width="35.75" style="127" customWidth="1"/>
    <col min="6908" max="6908" width="7.87962962962963" style="127" hidden="1" customWidth="1"/>
    <col min="6909" max="6910" width="12" style="127" customWidth="1"/>
    <col min="6911" max="6911" width="8" style="127" customWidth="1"/>
    <col min="6912" max="6912" width="7.87962962962963" style="127" customWidth="1"/>
    <col min="6913" max="6914" width="7.87962962962963" style="127" hidden="1" customWidth="1"/>
    <col min="6915" max="7162" width="7.87962962962963" style="127"/>
    <col min="7163" max="7163" width="35.75" style="127" customWidth="1"/>
    <col min="7164" max="7164" width="7.87962962962963" style="127" hidden="1" customWidth="1"/>
    <col min="7165" max="7166" width="12" style="127" customWidth="1"/>
    <col min="7167" max="7167" width="8" style="127" customWidth="1"/>
    <col min="7168" max="7168" width="7.87962962962963" style="127" customWidth="1"/>
    <col min="7169" max="7170" width="7.87962962962963" style="127" hidden="1" customWidth="1"/>
    <col min="7171" max="7418" width="7.87962962962963" style="127"/>
    <col min="7419" max="7419" width="35.75" style="127" customWidth="1"/>
    <col min="7420" max="7420" width="7.87962962962963" style="127" hidden="1" customWidth="1"/>
    <col min="7421" max="7422" width="12" style="127" customWidth="1"/>
    <col min="7423" max="7423" width="8" style="127" customWidth="1"/>
    <col min="7424" max="7424" width="7.87962962962963" style="127" customWidth="1"/>
    <col min="7425" max="7426" width="7.87962962962963" style="127" hidden="1" customWidth="1"/>
    <col min="7427" max="7674" width="7.87962962962963" style="127"/>
    <col min="7675" max="7675" width="35.75" style="127" customWidth="1"/>
    <col min="7676" max="7676" width="7.87962962962963" style="127" hidden="1" customWidth="1"/>
    <col min="7677" max="7678" width="12" style="127" customWidth="1"/>
    <col min="7679" max="7679" width="8" style="127" customWidth="1"/>
    <col min="7680" max="7680" width="7.87962962962963" style="127" customWidth="1"/>
    <col min="7681" max="7682" width="7.87962962962963" style="127" hidden="1" customWidth="1"/>
    <col min="7683" max="7930" width="7.87962962962963" style="127"/>
    <col min="7931" max="7931" width="35.75" style="127" customWidth="1"/>
    <col min="7932" max="7932" width="7.87962962962963" style="127" hidden="1" customWidth="1"/>
    <col min="7933" max="7934" width="12" style="127" customWidth="1"/>
    <col min="7935" max="7935" width="8" style="127" customWidth="1"/>
    <col min="7936" max="7936" width="7.87962962962963" style="127" customWidth="1"/>
    <col min="7937" max="7938" width="7.87962962962963" style="127" hidden="1" customWidth="1"/>
    <col min="7939" max="8186" width="7.87962962962963" style="127"/>
    <col min="8187" max="8187" width="35.75" style="127" customWidth="1"/>
    <col min="8188" max="8188" width="7.87962962962963" style="127" hidden="1" customWidth="1"/>
    <col min="8189" max="8190" width="12" style="127" customWidth="1"/>
    <col min="8191" max="8191" width="8" style="127" customWidth="1"/>
    <col min="8192" max="8192" width="7.87962962962963" style="127" customWidth="1"/>
    <col min="8193" max="8194" width="7.87962962962963" style="127" hidden="1" customWidth="1"/>
    <col min="8195" max="8442" width="7.87962962962963" style="127"/>
    <col min="8443" max="8443" width="35.75" style="127" customWidth="1"/>
    <col min="8444" max="8444" width="7.87962962962963" style="127" hidden="1" customWidth="1"/>
    <col min="8445" max="8446" width="12" style="127" customWidth="1"/>
    <col min="8447" max="8447" width="8" style="127" customWidth="1"/>
    <col min="8448" max="8448" width="7.87962962962963" style="127" customWidth="1"/>
    <col min="8449" max="8450" width="7.87962962962963" style="127" hidden="1" customWidth="1"/>
    <col min="8451" max="8698" width="7.87962962962963" style="127"/>
    <col min="8699" max="8699" width="35.75" style="127" customWidth="1"/>
    <col min="8700" max="8700" width="7.87962962962963" style="127" hidden="1" customWidth="1"/>
    <col min="8701" max="8702" width="12" style="127" customWidth="1"/>
    <col min="8703" max="8703" width="8" style="127" customWidth="1"/>
    <col min="8704" max="8704" width="7.87962962962963" style="127" customWidth="1"/>
    <col min="8705" max="8706" width="7.87962962962963" style="127" hidden="1" customWidth="1"/>
    <col min="8707" max="8954" width="7.87962962962963" style="127"/>
    <col min="8955" max="8955" width="35.75" style="127" customWidth="1"/>
    <col min="8956" max="8956" width="7.87962962962963" style="127" hidden="1" customWidth="1"/>
    <col min="8957" max="8958" width="12" style="127" customWidth="1"/>
    <col min="8959" max="8959" width="8" style="127" customWidth="1"/>
    <col min="8960" max="8960" width="7.87962962962963" style="127" customWidth="1"/>
    <col min="8961" max="8962" width="7.87962962962963" style="127" hidden="1" customWidth="1"/>
    <col min="8963" max="9210" width="7.87962962962963" style="127"/>
    <col min="9211" max="9211" width="35.75" style="127" customWidth="1"/>
    <col min="9212" max="9212" width="7.87962962962963" style="127" hidden="1" customWidth="1"/>
    <col min="9213" max="9214" width="12" style="127" customWidth="1"/>
    <col min="9215" max="9215" width="8" style="127" customWidth="1"/>
    <col min="9216" max="9216" width="7.87962962962963" style="127" customWidth="1"/>
    <col min="9217" max="9218" width="7.87962962962963" style="127" hidden="1" customWidth="1"/>
    <col min="9219" max="9466" width="7.87962962962963" style="127"/>
    <col min="9467" max="9467" width="35.75" style="127" customWidth="1"/>
    <col min="9468" max="9468" width="7.87962962962963" style="127" hidden="1" customWidth="1"/>
    <col min="9469" max="9470" width="12" style="127" customWidth="1"/>
    <col min="9471" max="9471" width="8" style="127" customWidth="1"/>
    <col min="9472" max="9472" width="7.87962962962963" style="127" customWidth="1"/>
    <col min="9473" max="9474" width="7.87962962962963" style="127" hidden="1" customWidth="1"/>
    <col min="9475" max="9722" width="7.87962962962963" style="127"/>
    <col min="9723" max="9723" width="35.75" style="127" customWidth="1"/>
    <col min="9724" max="9724" width="7.87962962962963" style="127" hidden="1" customWidth="1"/>
    <col min="9725" max="9726" width="12" style="127" customWidth="1"/>
    <col min="9727" max="9727" width="8" style="127" customWidth="1"/>
    <col min="9728" max="9728" width="7.87962962962963" style="127" customWidth="1"/>
    <col min="9729" max="9730" width="7.87962962962963" style="127" hidden="1" customWidth="1"/>
    <col min="9731" max="9978" width="7.87962962962963" style="127"/>
    <col min="9979" max="9979" width="35.75" style="127" customWidth="1"/>
    <col min="9980" max="9980" width="7.87962962962963" style="127" hidden="1" customWidth="1"/>
    <col min="9981" max="9982" width="12" style="127" customWidth="1"/>
    <col min="9983" max="9983" width="8" style="127" customWidth="1"/>
    <col min="9984" max="9984" width="7.87962962962963" style="127" customWidth="1"/>
    <col min="9985" max="9986" width="7.87962962962963" style="127" hidden="1" customWidth="1"/>
    <col min="9987" max="10234" width="7.87962962962963" style="127"/>
    <col min="10235" max="10235" width="35.75" style="127" customWidth="1"/>
    <col min="10236" max="10236" width="7.87962962962963" style="127" hidden="1" customWidth="1"/>
    <col min="10237" max="10238" width="12" style="127" customWidth="1"/>
    <col min="10239" max="10239" width="8" style="127" customWidth="1"/>
    <col min="10240" max="10240" width="7.87962962962963" style="127" customWidth="1"/>
    <col min="10241" max="10242" width="7.87962962962963" style="127" hidden="1" customWidth="1"/>
    <col min="10243" max="10490" width="7.87962962962963" style="127"/>
    <col min="10491" max="10491" width="35.75" style="127" customWidth="1"/>
    <col min="10492" max="10492" width="7.87962962962963" style="127" hidden="1" customWidth="1"/>
    <col min="10493" max="10494" width="12" style="127" customWidth="1"/>
    <col min="10495" max="10495" width="8" style="127" customWidth="1"/>
    <col min="10496" max="10496" width="7.87962962962963" style="127" customWidth="1"/>
    <col min="10497" max="10498" width="7.87962962962963" style="127" hidden="1" customWidth="1"/>
    <col min="10499" max="10746" width="7.87962962962963" style="127"/>
    <col min="10747" max="10747" width="35.75" style="127" customWidth="1"/>
    <col min="10748" max="10748" width="7.87962962962963" style="127" hidden="1" customWidth="1"/>
    <col min="10749" max="10750" width="12" style="127" customWidth="1"/>
    <col min="10751" max="10751" width="8" style="127" customWidth="1"/>
    <col min="10752" max="10752" width="7.87962962962963" style="127" customWidth="1"/>
    <col min="10753" max="10754" width="7.87962962962963" style="127" hidden="1" customWidth="1"/>
    <col min="10755" max="11002" width="7.87962962962963" style="127"/>
    <col min="11003" max="11003" width="35.75" style="127" customWidth="1"/>
    <col min="11004" max="11004" width="7.87962962962963" style="127" hidden="1" customWidth="1"/>
    <col min="11005" max="11006" width="12" style="127" customWidth="1"/>
    <col min="11007" max="11007" width="8" style="127" customWidth="1"/>
    <col min="11008" max="11008" width="7.87962962962963" style="127" customWidth="1"/>
    <col min="11009" max="11010" width="7.87962962962963" style="127" hidden="1" customWidth="1"/>
    <col min="11011" max="11258" width="7.87962962962963" style="127"/>
    <col min="11259" max="11259" width="35.75" style="127" customWidth="1"/>
    <col min="11260" max="11260" width="7.87962962962963" style="127" hidden="1" customWidth="1"/>
    <col min="11261" max="11262" width="12" style="127" customWidth="1"/>
    <col min="11263" max="11263" width="8" style="127" customWidth="1"/>
    <col min="11264" max="11264" width="7.87962962962963" style="127" customWidth="1"/>
    <col min="11265" max="11266" width="7.87962962962963" style="127" hidden="1" customWidth="1"/>
    <col min="11267" max="11514" width="7.87962962962963" style="127"/>
    <col min="11515" max="11515" width="35.75" style="127" customWidth="1"/>
    <col min="11516" max="11516" width="7.87962962962963" style="127" hidden="1" customWidth="1"/>
    <col min="11517" max="11518" width="12" style="127" customWidth="1"/>
    <col min="11519" max="11519" width="8" style="127" customWidth="1"/>
    <col min="11520" max="11520" width="7.87962962962963" style="127" customWidth="1"/>
    <col min="11521" max="11522" width="7.87962962962963" style="127" hidden="1" customWidth="1"/>
    <col min="11523" max="11770" width="7.87962962962963" style="127"/>
    <col min="11771" max="11771" width="35.75" style="127" customWidth="1"/>
    <col min="11772" max="11772" width="7.87962962962963" style="127" hidden="1" customWidth="1"/>
    <col min="11773" max="11774" width="12" style="127" customWidth="1"/>
    <col min="11775" max="11775" width="8" style="127" customWidth="1"/>
    <col min="11776" max="11776" width="7.87962962962963" style="127" customWidth="1"/>
    <col min="11777" max="11778" width="7.87962962962963" style="127" hidden="1" customWidth="1"/>
    <col min="11779" max="12026" width="7.87962962962963" style="127"/>
    <col min="12027" max="12027" width="35.75" style="127" customWidth="1"/>
    <col min="12028" max="12028" width="7.87962962962963" style="127" hidden="1" customWidth="1"/>
    <col min="12029" max="12030" width="12" style="127" customWidth="1"/>
    <col min="12031" max="12031" width="8" style="127" customWidth="1"/>
    <col min="12032" max="12032" width="7.87962962962963" style="127" customWidth="1"/>
    <col min="12033" max="12034" width="7.87962962962963" style="127" hidden="1" customWidth="1"/>
    <col min="12035" max="12282" width="7.87962962962963" style="127"/>
    <col min="12283" max="12283" width="35.75" style="127" customWidth="1"/>
    <col min="12284" max="12284" width="7.87962962962963" style="127" hidden="1" customWidth="1"/>
    <col min="12285" max="12286" width="12" style="127" customWidth="1"/>
    <col min="12287" max="12287" width="8" style="127" customWidth="1"/>
    <col min="12288" max="12288" width="7.87962962962963" style="127" customWidth="1"/>
    <col min="12289" max="12290" width="7.87962962962963" style="127" hidden="1" customWidth="1"/>
    <col min="12291" max="12538" width="7.87962962962963" style="127"/>
    <col min="12539" max="12539" width="35.75" style="127" customWidth="1"/>
    <col min="12540" max="12540" width="7.87962962962963" style="127" hidden="1" customWidth="1"/>
    <col min="12541" max="12542" width="12" style="127" customWidth="1"/>
    <col min="12543" max="12543" width="8" style="127" customWidth="1"/>
    <col min="12544" max="12544" width="7.87962962962963" style="127" customWidth="1"/>
    <col min="12545" max="12546" width="7.87962962962963" style="127" hidden="1" customWidth="1"/>
    <col min="12547" max="12794" width="7.87962962962963" style="127"/>
    <col min="12795" max="12795" width="35.75" style="127" customWidth="1"/>
    <col min="12796" max="12796" width="7.87962962962963" style="127" hidden="1" customWidth="1"/>
    <col min="12797" max="12798" width="12" style="127" customWidth="1"/>
    <col min="12799" max="12799" width="8" style="127" customWidth="1"/>
    <col min="12800" max="12800" width="7.87962962962963" style="127" customWidth="1"/>
    <col min="12801" max="12802" width="7.87962962962963" style="127" hidden="1" customWidth="1"/>
    <col min="12803" max="13050" width="7.87962962962963" style="127"/>
    <col min="13051" max="13051" width="35.75" style="127" customWidth="1"/>
    <col min="13052" max="13052" width="7.87962962962963" style="127" hidden="1" customWidth="1"/>
    <col min="13053" max="13054" width="12" style="127" customWidth="1"/>
    <col min="13055" max="13055" width="8" style="127" customWidth="1"/>
    <col min="13056" max="13056" width="7.87962962962963" style="127" customWidth="1"/>
    <col min="13057" max="13058" width="7.87962962962963" style="127" hidden="1" customWidth="1"/>
    <col min="13059" max="13306" width="7.87962962962963" style="127"/>
    <col min="13307" max="13307" width="35.75" style="127" customWidth="1"/>
    <col min="13308" max="13308" width="7.87962962962963" style="127" hidden="1" customWidth="1"/>
    <col min="13309" max="13310" width="12" style="127" customWidth="1"/>
    <col min="13311" max="13311" width="8" style="127" customWidth="1"/>
    <col min="13312" max="13312" width="7.87962962962963" style="127" customWidth="1"/>
    <col min="13313" max="13314" width="7.87962962962963" style="127" hidden="1" customWidth="1"/>
    <col min="13315" max="13562" width="7.87962962962963" style="127"/>
    <col min="13563" max="13563" width="35.75" style="127" customWidth="1"/>
    <col min="13564" max="13564" width="7.87962962962963" style="127" hidden="1" customWidth="1"/>
    <col min="13565" max="13566" width="12" style="127" customWidth="1"/>
    <col min="13567" max="13567" width="8" style="127" customWidth="1"/>
    <col min="13568" max="13568" width="7.87962962962963" style="127" customWidth="1"/>
    <col min="13569" max="13570" width="7.87962962962963" style="127" hidden="1" customWidth="1"/>
    <col min="13571" max="13818" width="7.87962962962963" style="127"/>
    <col min="13819" max="13819" width="35.75" style="127" customWidth="1"/>
    <col min="13820" max="13820" width="7.87962962962963" style="127" hidden="1" customWidth="1"/>
    <col min="13821" max="13822" width="12" style="127" customWidth="1"/>
    <col min="13823" max="13823" width="8" style="127" customWidth="1"/>
    <col min="13824" max="13824" width="7.87962962962963" style="127" customWidth="1"/>
    <col min="13825" max="13826" width="7.87962962962963" style="127" hidden="1" customWidth="1"/>
    <col min="13827" max="14074" width="7.87962962962963" style="127"/>
    <col min="14075" max="14075" width="35.75" style="127" customWidth="1"/>
    <col min="14076" max="14076" width="7.87962962962963" style="127" hidden="1" customWidth="1"/>
    <col min="14077" max="14078" width="12" style="127" customWidth="1"/>
    <col min="14079" max="14079" width="8" style="127" customWidth="1"/>
    <col min="14080" max="14080" width="7.87962962962963" style="127" customWidth="1"/>
    <col min="14081" max="14082" width="7.87962962962963" style="127" hidden="1" customWidth="1"/>
    <col min="14083" max="14330" width="7.87962962962963" style="127"/>
    <col min="14331" max="14331" width="35.75" style="127" customWidth="1"/>
    <col min="14332" max="14332" width="7.87962962962963" style="127" hidden="1" customWidth="1"/>
    <col min="14333" max="14334" width="12" style="127" customWidth="1"/>
    <col min="14335" max="14335" width="8" style="127" customWidth="1"/>
    <col min="14336" max="14336" width="7.87962962962963" style="127" customWidth="1"/>
    <col min="14337" max="14338" width="7.87962962962963" style="127" hidden="1" customWidth="1"/>
    <col min="14339" max="14586" width="7.87962962962963" style="127"/>
    <col min="14587" max="14587" width="35.75" style="127" customWidth="1"/>
    <col min="14588" max="14588" width="7.87962962962963" style="127" hidden="1" customWidth="1"/>
    <col min="14589" max="14590" width="12" style="127" customWidth="1"/>
    <col min="14591" max="14591" width="8" style="127" customWidth="1"/>
    <col min="14592" max="14592" width="7.87962962962963" style="127" customWidth="1"/>
    <col min="14593" max="14594" width="7.87962962962963" style="127" hidden="1" customWidth="1"/>
    <col min="14595" max="14842" width="7.87962962962963" style="127"/>
    <col min="14843" max="14843" width="35.75" style="127" customWidth="1"/>
    <col min="14844" max="14844" width="7.87962962962963" style="127" hidden="1" customWidth="1"/>
    <col min="14845" max="14846" width="12" style="127" customWidth="1"/>
    <col min="14847" max="14847" width="8" style="127" customWidth="1"/>
    <col min="14848" max="14848" width="7.87962962962963" style="127" customWidth="1"/>
    <col min="14849" max="14850" width="7.87962962962963" style="127" hidden="1" customWidth="1"/>
    <col min="14851" max="15098" width="7.87962962962963" style="127"/>
    <col min="15099" max="15099" width="35.75" style="127" customWidth="1"/>
    <col min="15100" max="15100" width="7.87962962962963" style="127" hidden="1" customWidth="1"/>
    <col min="15101" max="15102" width="12" style="127" customWidth="1"/>
    <col min="15103" max="15103" width="8" style="127" customWidth="1"/>
    <col min="15104" max="15104" width="7.87962962962963" style="127" customWidth="1"/>
    <col min="15105" max="15106" width="7.87962962962963" style="127" hidden="1" customWidth="1"/>
    <col min="15107" max="15354" width="7.87962962962963" style="127"/>
    <col min="15355" max="15355" width="35.75" style="127" customWidth="1"/>
    <col min="15356" max="15356" width="7.87962962962963" style="127" hidden="1" customWidth="1"/>
    <col min="15357" max="15358" width="12" style="127" customWidth="1"/>
    <col min="15359" max="15359" width="8" style="127" customWidth="1"/>
    <col min="15360" max="15360" width="7.87962962962963" style="127" customWidth="1"/>
    <col min="15361" max="15362" width="7.87962962962963" style="127" hidden="1" customWidth="1"/>
    <col min="15363" max="15610" width="7.87962962962963" style="127"/>
    <col min="15611" max="15611" width="35.75" style="127" customWidth="1"/>
    <col min="15612" max="15612" width="7.87962962962963" style="127" hidden="1" customWidth="1"/>
    <col min="15613" max="15614" width="12" style="127" customWidth="1"/>
    <col min="15615" max="15615" width="8" style="127" customWidth="1"/>
    <col min="15616" max="15616" width="7.87962962962963" style="127" customWidth="1"/>
    <col min="15617" max="15618" width="7.87962962962963" style="127" hidden="1" customWidth="1"/>
    <col min="15619" max="15866" width="7.87962962962963" style="127"/>
    <col min="15867" max="15867" width="35.75" style="127" customWidth="1"/>
    <col min="15868" max="15868" width="7.87962962962963" style="127" hidden="1" customWidth="1"/>
    <col min="15869" max="15870" width="12" style="127" customWidth="1"/>
    <col min="15871" max="15871" width="8" style="127" customWidth="1"/>
    <col min="15872" max="15872" width="7.87962962962963" style="127" customWidth="1"/>
    <col min="15873" max="15874" width="7.87962962962963" style="127" hidden="1" customWidth="1"/>
    <col min="15875" max="16122" width="7.87962962962963" style="127"/>
    <col min="16123" max="16123" width="35.75" style="127" customWidth="1"/>
    <col min="16124" max="16124" width="7.87962962962963" style="127" hidden="1" customWidth="1"/>
    <col min="16125" max="16126" width="12" style="127" customWidth="1"/>
    <col min="16127" max="16127" width="8" style="127" customWidth="1"/>
    <col min="16128" max="16128" width="7.87962962962963" style="127" customWidth="1"/>
    <col min="16129" max="16130" width="7.87962962962963" style="127" hidden="1" customWidth="1"/>
    <col min="16131" max="16384" width="7.87962962962963" style="127"/>
  </cols>
  <sheetData>
    <row r="1" customHeight="1" spans="1:2">
      <c r="A1" s="128" t="s">
        <v>1296</v>
      </c>
      <c r="B1" s="129"/>
    </row>
    <row r="2" customHeight="1" spans="1:2">
      <c r="A2" s="130" t="s">
        <v>1297</v>
      </c>
      <c r="B2" s="131"/>
    </row>
    <row r="3" s="185" customFormat="1" customHeight="1" spans="1:2">
      <c r="A3" s="125"/>
      <c r="B3" s="190" t="s">
        <v>1298</v>
      </c>
    </row>
    <row r="4" s="186" customFormat="1" customHeight="1" spans="1:2">
      <c r="A4" s="191" t="s">
        <v>1142</v>
      </c>
      <c r="B4" s="192" t="s">
        <v>4</v>
      </c>
    </row>
    <row r="5" s="187" customFormat="1" customHeight="1" spans="1:2">
      <c r="A5" s="193" t="s">
        <v>1299</v>
      </c>
      <c r="B5" s="193">
        <v>17</v>
      </c>
    </row>
    <row r="6" s="188" customFormat="1" customHeight="1" spans="1:2">
      <c r="A6" s="193" t="s">
        <v>1300</v>
      </c>
      <c r="B6" s="193">
        <v>90</v>
      </c>
    </row>
    <row r="7" s="188" customFormat="1" customHeight="1" spans="1:2">
      <c r="A7" s="193" t="s">
        <v>1301</v>
      </c>
      <c r="B7" s="193">
        <v>157</v>
      </c>
    </row>
    <row r="8" s="188" customFormat="1" customHeight="1" spans="1:2">
      <c r="A8" s="193" t="s">
        <v>1301</v>
      </c>
      <c r="B8" s="193">
        <v>175</v>
      </c>
    </row>
    <row r="9" s="188" customFormat="1" customHeight="1" spans="1:2">
      <c r="A9" s="193" t="s">
        <v>1302</v>
      </c>
      <c r="B9" s="193">
        <v>116</v>
      </c>
    </row>
    <row r="10" s="186" customFormat="1" customHeight="1" spans="1:2">
      <c r="A10" s="193" t="s">
        <v>1303</v>
      </c>
      <c r="B10" s="193">
        <v>22</v>
      </c>
    </row>
    <row r="11" customHeight="1" spans="1:2">
      <c r="A11" s="193" t="s">
        <v>1304</v>
      </c>
      <c r="B11" s="193">
        <v>3</v>
      </c>
    </row>
    <row r="12" customHeight="1" spans="1:2">
      <c r="A12" s="193" t="s">
        <v>1305</v>
      </c>
      <c r="B12" s="193">
        <v>200</v>
      </c>
    </row>
    <row r="13" s="189" customFormat="1" customHeight="1" spans="1:2">
      <c r="A13" s="194" t="s">
        <v>69</v>
      </c>
      <c r="B13" s="195">
        <f>SUM(B5:B12)</f>
        <v>780</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0" sqref="A10"/>
    </sheetView>
  </sheetViews>
  <sheetFormatPr defaultColWidth="9" defaultRowHeight="15.6" outlineLevelCol="1"/>
  <cols>
    <col min="1" max="1" width="33.25" style="109" customWidth="1"/>
    <col min="2" max="2" width="33.25" style="176" customWidth="1"/>
    <col min="3" max="16384" width="9" style="109"/>
  </cols>
  <sheetData>
    <row r="1" ht="21" customHeight="1" spans="1:1">
      <c r="A1" s="105" t="s">
        <v>1306</v>
      </c>
    </row>
    <row r="2" ht="24.75" customHeight="1" spans="1:2">
      <c r="A2" s="111" t="s">
        <v>1307</v>
      </c>
      <c r="B2" s="111"/>
    </row>
    <row r="3" s="105" customFormat="1" ht="24" customHeight="1" spans="2:2">
      <c r="B3" s="177" t="s">
        <v>30</v>
      </c>
    </row>
    <row r="4" s="174" customFormat="1" ht="34.5" customHeight="1" spans="1:2">
      <c r="A4" s="178" t="s">
        <v>31</v>
      </c>
      <c r="B4" s="179" t="s">
        <v>4</v>
      </c>
    </row>
    <row r="5" s="175" customFormat="1" ht="34.5" customHeight="1" spans="1:2">
      <c r="A5" s="180" t="s">
        <v>1308</v>
      </c>
      <c r="B5" s="181"/>
    </row>
    <row r="6" s="175" customFormat="1" ht="34.5" customHeight="1" spans="1:2">
      <c r="A6" s="180" t="s">
        <v>1309</v>
      </c>
      <c r="B6" s="182"/>
    </row>
    <row r="7" s="175" customFormat="1" ht="34.5" customHeight="1" spans="1:2">
      <c r="A7" s="183" t="s">
        <v>68</v>
      </c>
      <c r="B7" s="182"/>
    </row>
    <row r="8" s="106" customFormat="1" ht="34.5" customHeight="1" spans="1:2">
      <c r="A8" s="114" t="s">
        <v>1132</v>
      </c>
      <c r="B8" s="184">
        <f>B5+B6+B7</f>
        <v>0</v>
      </c>
    </row>
    <row r="10" spans="1:1">
      <c r="A10" s="165" t="s">
        <v>1310</v>
      </c>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tabSelected="1" workbookViewId="0">
      <selection activeCell="AA4" sqref="AA4"/>
    </sheetView>
  </sheetViews>
  <sheetFormatPr defaultColWidth="7" defaultRowHeight="13.8"/>
  <cols>
    <col min="1" max="1" width="35.1296296296296" style="55" customWidth="1"/>
    <col min="2" max="2" width="29.6296296296296" style="56" customWidth="1"/>
    <col min="3" max="3" width="10.3796296296296" style="50" hidden="1" customWidth="1"/>
    <col min="4" max="4" width="9.62962962962963" style="57" hidden="1" customWidth="1"/>
    <col min="5" max="5" width="8.12962962962963" style="57" hidden="1" customWidth="1"/>
    <col min="6" max="6" width="9.62962962962963" style="58" hidden="1" customWidth="1"/>
    <col min="7" max="7" width="17.5" style="58" hidden="1" customWidth="1"/>
    <col min="8" max="8" width="12.5" style="59" hidden="1" customWidth="1"/>
    <col min="9" max="9" width="7" style="60" hidden="1" customWidth="1"/>
    <col min="10" max="11" width="7" style="57" hidden="1" customWidth="1"/>
    <col min="12" max="12" width="13.8796296296296" style="57" hidden="1" customWidth="1"/>
    <col min="13" max="13" width="7.87962962962963" style="57" hidden="1" customWidth="1"/>
    <col min="14" max="14" width="9.5" style="57" hidden="1" customWidth="1"/>
    <col min="15" max="15" width="6.87962962962963" style="57" hidden="1" customWidth="1"/>
    <col min="16" max="16" width="9" style="57" hidden="1" customWidth="1"/>
    <col min="17" max="17" width="5.87962962962963" style="57" hidden="1" customWidth="1"/>
    <col min="18" max="18" width="5.25" style="57" hidden="1" customWidth="1"/>
    <col min="19" max="19" width="6.5" style="57" hidden="1" customWidth="1"/>
    <col min="20" max="21" width="7" style="57" hidden="1" customWidth="1"/>
    <col min="22" max="22" width="10.6296296296296" style="57" hidden="1" customWidth="1"/>
    <col min="23" max="23" width="10.5" style="57" hidden="1" customWidth="1"/>
    <col min="24" max="24" width="7" style="57" hidden="1" customWidth="1"/>
    <col min="25" max="16384" width="7" style="57"/>
  </cols>
  <sheetData>
    <row r="1" ht="29.25" customHeight="1" spans="1:1">
      <c r="A1" s="61" t="s">
        <v>1311</v>
      </c>
    </row>
    <row r="2" ht="28.5" customHeight="1" spans="1:8">
      <c r="A2" s="62" t="s">
        <v>1312</v>
      </c>
      <c r="B2" s="64"/>
      <c r="F2" s="57"/>
      <c r="G2" s="57"/>
      <c r="H2" s="57"/>
    </row>
    <row r="3" s="50" customFormat="1" ht="21.75" customHeight="1" spans="1:12">
      <c r="A3" s="55"/>
      <c r="B3" s="157" t="s">
        <v>30</v>
      </c>
      <c r="D3" s="50">
        <v>12.11</v>
      </c>
      <c r="F3" s="50">
        <v>12.22</v>
      </c>
      <c r="I3" s="85"/>
      <c r="L3" s="50">
        <v>1.2</v>
      </c>
    </row>
    <row r="4" s="50" customFormat="1" ht="34.5" customHeight="1" spans="1:14">
      <c r="A4" s="144" t="s">
        <v>31</v>
      </c>
      <c r="B4" s="159" t="s">
        <v>1055</v>
      </c>
      <c r="F4" s="68" t="s">
        <v>32</v>
      </c>
      <c r="G4" s="68" t="s">
        <v>33</v>
      </c>
      <c r="H4" s="68" t="s">
        <v>34</v>
      </c>
      <c r="I4" s="85"/>
      <c r="L4" s="68" t="s">
        <v>32</v>
      </c>
      <c r="M4" s="86" t="s">
        <v>33</v>
      </c>
      <c r="N4" s="68" t="s">
        <v>34</v>
      </c>
    </row>
    <row r="5" s="55" customFormat="1" ht="34.5" customHeight="1" spans="1:24">
      <c r="A5" s="167" t="s">
        <v>35</v>
      </c>
      <c r="B5" s="168">
        <f>B6</f>
        <v>0</v>
      </c>
      <c r="C5" s="55">
        <v>105429</v>
      </c>
      <c r="D5" s="55">
        <v>595734.14</v>
      </c>
      <c r="E5" s="55">
        <f>104401+13602</f>
        <v>118003</v>
      </c>
      <c r="F5" s="169" t="s">
        <v>36</v>
      </c>
      <c r="G5" s="169" t="s">
        <v>37</v>
      </c>
      <c r="H5" s="169">
        <v>596221.15</v>
      </c>
      <c r="I5" s="55" t="e">
        <f>F5-A5</f>
        <v>#VALUE!</v>
      </c>
      <c r="J5" s="55">
        <f t="shared" ref="J5:J8" si="0">H5-B5</f>
        <v>596221.15</v>
      </c>
      <c r="K5" s="55">
        <v>75943</v>
      </c>
      <c r="L5" s="169" t="s">
        <v>36</v>
      </c>
      <c r="M5" s="169" t="s">
        <v>37</v>
      </c>
      <c r="N5" s="169">
        <v>643048.95</v>
      </c>
      <c r="O5" s="55" t="e">
        <f>L5-A5</f>
        <v>#VALUE!</v>
      </c>
      <c r="P5" s="55">
        <f t="shared" ref="P5:P8" si="1">N5-B5</f>
        <v>643048.95</v>
      </c>
      <c r="R5" s="55">
        <v>717759</v>
      </c>
      <c r="T5" s="173" t="s">
        <v>36</v>
      </c>
      <c r="U5" s="173" t="s">
        <v>37</v>
      </c>
      <c r="V5" s="173">
        <v>659380.53</v>
      </c>
      <c r="W5" s="55">
        <f t="shared" ref="W5:W8" si="2">B5-V5</f>
        <v>-659380.53</v>
      </c>
      <c r="X5" s="55" t="e">
        <f>T5-A5</f>
        <v>#VALUE!</v>
      </c>
    </row>
    <row r="6" s="50" customFormat="1" ht="34.5" customHeight="1" spans="1:24">
      <c r="A6" s="170" t="s">
        <v>1313</v>
      </c>
      <c r="B6" s="171"/>
      <c r="C6" s="77"/>
      <c r="D6" s="77">
        <v>135.6</v>
      </c>
      <c r="F6" s="78" t="s">
        <v>45</v>
      </c>
      <c r="G6" s="78" t="s">
        <v>46</v>
      </c>
      <c r="H6" s="91">
        <v>135.6</v>
      </c>
      <c r="I6" s="85" t="e">
        <f>F6-A6</f>
        <v>#VALUE!</v>
      </c>
      <c r="J6" s="79">
        <f t="shared" si="0"/>
        <v>135.6</v>
      </c>
      <c r="K6" s="79"/>
      <c r="L6" s="78" t="s">
        <v>45</v>
      </c>
      <c r="M6" s="78" t="s">
        <v>46</v>
      </c>
      <c r="N6" s="91">
        <v>135.6</v>
      </c>
      <c r="O6" s="85" t="e">
        <f>L6-A6</f>
        <v>#VALUE!</v>
      </c>
      <c r="P6" s="79">
        <f t="shared" si="1"/>
        <v>135.6</v>
      </c>
      <c r="T6" s="100" t="s">
        <v>45</v>
      </c>
      <c r="U6" s="100" t="s">
        <v>46</v>
      </c>
      <c r="V6" s="101">
        <v>135.6</v>
      </c>
      <c r="W6" s="50">
        <f t="shared" si="2"/>
        <v>-135.6</v>
      </c>
      <c r="X6" s="50" t="e">
        <f>T6-A6</f>
        <v>#VALUE!</v>
      </c>
    </row>
    <row r="7" s="50" customFormat="1" ht="34.5" customHeight="1" spans="1:24">
      <c r="A7" s="167" t="s">
        <v>1314</v>
      </c>
      <c r="B7" s="168">
        <f>B8</f>
        <v>0</v>
      </c>
      <c r="C7" s="79">
        <v>105429</v>
      </c>
      <c r="D7" s="56">
        <v>595734.14</v>
      </c>
      <c r="E7" s="50">
        <f>104401+13602</f>
        <v>118003</v>
      </c>
      <c r="F7" s="78" t="s">
        <v>36</v>
      </c>
      <c r="G7" s="78" t="s">
        <v>37</v>
      </c>
      <c r="H7" s="91">
        <v>596221.15</v>
      </c>
      <c r="I7" s="85" t="e">
        <f>F7-A7</f>
        <v>#VALUE!</v>
      </c>
      <c r="J7" s="79">
        <f t="shared" si="0"/>
        <v>596221.15</v>
      </c>
      <c r="K7" s="79">
        <v>75943</v>
      </c>
      <c r="L7" s="78" t="s">
        <v>36</v>
      </c>
      <c r="M7" s="78" t="s">
        <v>37</v>
      </c>
      <c r="N7" s="91">
        <v>643048.95</v>
      </c>
      <c r="O7" s="85" t="e">
        <f>L7-A7</f>
        <v>#VALUE!</v>
      </c>
      <c r="P7" s="79">
        <f t="shared" si="1"/>
        <v>643048.95</v>
      </c>
      <c r="R7" s="50">
        <v>717759</v>
      </c>
      <c r="T7" s="100" t="s">
        <v>36</v>
      </c>
      <c r="U7" s="100" t="s">
        <v>37</v>
      </c>
      <c r="V7" s="101">
        <v>659380.53</v>
      </c>
      <c r="W7" s="50">
        <f t="shared" si="2"/>
        <v>-659380.53</v>
      </c>
      <c r="X7" s="50" t="e">
        <f>T7-A7</f>
        <v>#VALUE!</v>
      </c>
    </row>
    <row r="8" s="50" customFormat="1" ht="34.5" customHeight="1" spans="1:24">
      <c r="A8" s="170" t="s">
        <v>1315</v>
      </c>
      <c r="B8" s="171"/>
      <c r="C8" s="77"/>
      <c r="D8" s="77">
        <v>135.6</v>
      </c>
      <c r="F8" s="78" t="s">
        <v>45</v>
      </c>
      <c r="G8" s="78" t="s">
        <v>46</v>
      </c>
      <c r="H8" s="91">
        <v>135.6</v>
      </c>
      <c r="I8" s="85" t="e">
        <f>F8-A8</f>
        <v>#VALUE!</v>
      </c>
      <c r="J8" s="79">
        <f t="shared" si="0"/>
        <v>135.6</v>
      </c>
      <c r="K8" s="79"/>
      <c r="L8" s="78" t="s">
        <v>45</v>
      </c>
      <c r="M8" s="78" t="s">
        <v>46</v>
      </c>
      <c r="N8" s="91">
        <v>135.6</v>
      </c>
      <c r="O8" s="85" t="e">
        <f>L8-A8</f>
        <v>#VALUE!</v>
      </c>
      <c r="P8" s="79">
        <f t="shared" si="1"/>
        <v>135.6</v>
      </c>
      <c r="T8" s="100" t="s">
        <v>45</v>
      </c>
      <c r="U8" s="100" t="s">
        <v>46</v>
      </c>
      <c r="V8" s="101">
        <v>135.6</v>
      </c>
      <c r="W8" s="50">
        <f t="shared" si="2"/>
        <v>-135.6</v>
      </c>
      <c r="X8" s="50" t="e">
        <f>T8-A8</f>
        <v>#VALUE!</v>
      </c>
    </row>
    <row r="9" s="50" customFormat="1" ht="34.5" customHeight="1" spans="1:23">
      <c r="A9" s="172" t="s">
        <v>69</v>
      </c>
      <c r="B9" s="139">
        <f>B5+B7</f>
        <v>0</v>
      </c>
      <c r="F9" s="68" t="str">
        <f>""</f>
        <v/>
      </c>
      <c r="G9" s="68" t="str">
        <f>""</f>
        <v/>
      </c>
      <c r="H9" s="68" t="str">
        <f>""</f>
        <v/>
      </c>
      <c r="I9" s="85"/>
      <c r="L9" s="68" t="str">
        <f>""</f>
        <v/>
      </c>
      <c r="M9" s="86" t="str">
        <f>""</f>
        <v/>
      </c>
      <c r="N9" s="68" t="str">
        <f>""</f>
        <v/>
      </c>
      <c r="V9" s="102" t="e">
        <f>#REF!+#REF!+#REF!+#REF!+#REF!+#REF!+#REF!+#REF!+#REF!+#REF!+#REF!+#REF!+#REF!+#REF!+#REF!+#REF!+#REF!+#REF!+#REF!+#REF!+#REF!</f>
        <v>#REF!</v>
      </c>
      <c r="W9" s="102" t="e">
        <f>#REF!+#REF!+#REF!+#REF!+#REF!+#REF!+#REF!+#REF!+#REF!+#REF!+#REF!+#REF!+#REF!+#REF!+#REF!+#REF!+#REF!+#REF!+#REF!+#REF!+#REF!</f>
        <v>#REF!</v>
      </c>
    </row>
    <row r="10" ht="19.5" customHeight="1" spans="16:24">
      <c r="P10" s="104"/>
      <c r="T10" s="154" t="s">
        <v>1135</v>
      </c>
      <c r="U10" s="154" t="s">
        <v>1136</v>
      </c>
      <c r="V10" s="155">
        <v>19998</v>
      </c>
      <c r="W10" s="57">
        <f>B10-V10</f>
        <v>-19998</v>
      </c>
      <c r="X10" s="57">
        <f>T10-A10</f>
        <v>23203</v>
      </c>
    </row>
    <row r="11" ht="19.5" customHeight="1" spans="1:24">
      <c r="A11" s="165" t="s">
        <v>1310</v>
      </c>
      <c r="P11" s="104"/>
      <c r="T11" s="154" t="s">
        <v>1137</v>
      </c>
      <c r="U11" s="154" t="s">
        <v>1138</v>
      </c>
      <c r="V11" s="155">
        <v>19998</v>
      </c>
      <c r="W11" s="57">
        <f>B11-V11</f>
        <v>-19998</v>
      </c>
      <c r="X11" s="57" t="e">
        <f>T11-A11</f>
        <v>#VALUE!</v>
      </c>
    </row>
    <row r="12" ht="19.5" customHeight="1" spans="16:16">
      <c r="P12" s="104"/>
    </row>
    <row r="13" ht="19.5" customHeight="1" spans="16:16">
      <c r="P13" s="104"/>
    </row>
    <row r="14" ht="19.5" customHeight="1" spans="16:16">
      <c r="P14" s="104"/>
    </row>
    <row r="15" ht="19.5" customHeight="1" spans="16:16">
      <c r="P15" s="104"/>
    </row>
    <row r="16" ht="19.5" customHeight="1" spans="16:16">
      <c r="P16" s="104"/>
    </row>
    <row r="17" ht="19.5" customHeight="1" spans="16:16">
      <c r="P17" s="104"/>
    </row>
    <row r="18" ht="19.5" customHeight="1" spans="16:16">
      <c r="P18" s="104"/>
    </row>
    <row r="19" ht="19.5" customHeight="1" spans="16:16">
      <c r="P19" s="104"/>
    </row>
    <row r="20" ht="19.5" customHeight="1" spans="16:16">
      <c r="P20" s="104"/>
    </row>
    <row r="21" ht="19.5" customHeight="1" spans="16:16">
      <c r="P21" s="104"/>
    </row>
    <row r="22" ht="19.5" customHeight="1" spans="16:16">
      <c r="P22" s="104"/>
    </row>
    <row r="23" ht="19.5" customHeight="1" spans="16:16">
      <c r="P23" s="104"/>
    </row>
    <row r="24" ht="19.5" customHeight="1" spans="16:16">
      <c r="P24" s="104"/>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1"/>
  <sheetViews>
    <sheetView workbookViewId="0">
      <selection activeCell="A8" sqref="A8"/>
    </sheetView>
  </sheetViews>
  <sheetFormatPr defaultColWidth="7" defaultRowHeight="13.8"/>
  <cols>
    <col min="1" max="1" width="14.6296296296296" style="55" customWidth="1"/>
    <col min="2" max="2" width="46.6296296296296" style="50" customWidth="1"/>
    <col min="3" max="3" width="13" style="56" customWidth="1"/>
    <col min="4" max="4" width="10.3796296296296" style="50" hidden="1" customWidth="1"/>
    <col min="5" max="5" width="9.62962962962963" style="57" hidden="1" customWidth="1"/>
    <col min="6" max="6" width="8.12962962962963" style="57" hidden="1" customWidth="1"/>
    <col min="7" max="7" width="9.62962962962963" style="58" hidden="1" customWidth="1"/>
    <col min="8" max="8" width="17.5" style="58" hidden="1" customWidth="1"/>
    <col min="9" max="9" width="12.5" style="59" hidden="1" customWidth="1"/>
    <col min="10" max="10" width="7" style="60" hidden="1" customWidth="1"/>
    <col min="11" max="12" width="7" style="57" hidden="1" customWidth="1"/>
    <col min="13" max="13" width="13.8796296296296" style="57" hidden="1" customWidth="1"/>
    <col min="14" max="14" width="7.87962962962963" style="57" hidden="1" customWidth="1"/>
    <col min="15" max="15" width="9.5" style="57" hidden="1" customWidth="1"/>
    <col min="16" max="16" width="6.87962962962963" style="57" hidden="1" customWidth="1"/>
    <col min="17" max="17" width="9" style="57" hidden="1" customWidth="1"/>
    <col min="18" max="18" width="5.87962962962963" style="57" hidden="1" customWidth="1"/>
    <col min="19" max="19" width="5.25" style="57" hidden="1" customWidth="1"/>
    <col min="20" max="20" width="6.5" style="57" hidden="1" customWidth="1"/>
    <col min="21" max="22" width="7" style="57" hidden="1" customWidth="1"/>
    <col min="23" max="23" width="10.6296296296296" style="57" hidden="1" customWidth="1"/>
    <col min="24" max="24" width="10.5" style="57" hidden="1" customWidth="1"/>
    <col min="25" max="25" width="7" style="57" hidden="1" customWidth="1"/>
    <col min="26" max="16384" width="7" style="57"/>
  </cols>
  <sheetData>
    <row r="1" ht="23.25" customHeight="1" spans="1:1">
      <c r="A1" s="61" t="s">
        <v>1316</v>
      </c>
    </row>
    <row r="2" ht="22.2" spans="1:9">
      <c r="A2" s="38" t="s">
        <v>1317</v>
      </c>
      <c r="B2" s="143"/>
      <c r="C2" s="156"/>
      <c r="G2" s="57"/>
      <c r="H2" s="57"/>
      <c r="I2" s="57"/>
    </row>
    <row r="3" ht="18" customHeight="1" spans="3:13">
      <c r="C3" s="157" t="s">
        <v>30</v>
      </c>
      <c r="E3" s="57">
        <v>12.11</v>
      </c>
      <c r="G3" s="57">
        <v>12.22</v>
      </c>
      <c r="H3" s="57"/>
      <c r="I3" s="57"/>
      <c r="M3" s="57">
        <v>1.2</v>
      </c>
    </row>
    <row r="4" ht="34.5" customHeight="1" spans="1:15">
      <c r="A4" s="149" t="s">
        <v>1053</v>
      </c>
      <c r="B4" s="158" t="s">
        <v>1054</v>
      </c>
      <c r="C4" s="159" t="s">
        <v>1055</v>
      </c>
      <c r="G4" s="160" t="s">
        <v>1318</v>
      </c>
      <c r="H4" s="160" t="s">
        <v>1319</v>
      </c>
      <c r="I4" s="160" t="s">
        <v>1320</v>
      </c>
      <c r="M4" s="160" t="s">
        <v>1318</v>
      </c>
      <c r="N4" s="166" t="s">
        <v>1319</v>
      </c>
      <c r="O4" s="160" t="s">
        <v>1320</v>
      </c>
    </row>
    <row r="5" ht="34.5" customHeight="1" spans="1:15">
      <c r="A5" s="161"/>
      <c r="B5" s="162"/>
      <c r="C5" s="150">
        <v>0</v>
      </c>
      <c r="G5" s="160"/>
      <c r="H5" s="160"/>
      <c r="I5" s="160"/>
      <c r="M5" s="160"/>
      <c r="N5" s="166"/>
      <c r="O5" s="160"/>
    </row>
    <row r="6" ht="34.5" customHeight="1" spans="1:24">
      <c r="A6" s="163" t="s">
        <v>1132</v>
      </c>
      <c r="B6" s="164"/>
      <c r="C6" s="150">
        <f>C5</f>
        <v>0</v>
      </c>
      <c r="G6" s="160" t="str">
        <f>""</f>
        <v/>
      </c>
      <c r="H6" s="160" t="str">
        <f>""</f>
        <v/>
      </c>
      <c r="I6" s="160" t="str">
        <f>""</f>
        <v/>
      </c>
      <c r="M6" s="160" t="str">
        <f>""</f>
        <v/>
      </c>
      <c r="N6" s="166" t="str">
        <f>""</f>
        <v/>
      </c>
      <c r="O6" s="160" t="str">
        <f>""</f>
        <v/>
      </c>
      <c r="W6" s="102" t="e">
        <f>#REF!+#REF!+#REF!+#REF!+#REF!+#REF!+#REF!+#REF!+#REF!+#REF!+#REF!+#REF!+#REF!+#REF!+#REF!+#REF!+#REF!+#REF!+#REF!+#REF!+#REF!</f>
        <v>#REF!</v>
      </c>
      <c r="X6" s="102" t="e">
        <f>#REF!+#REF!+#REF!+#REF!+#REF!+#REF!+#REF!+#REF!+#REF!+#REF!+#REF!+#REF!+#REF!+#REF!+#REF!+#REF!+#REF!+#REF!+#REF!+#REF!+#REF!</f>
        <v>#REF!</v>
      </c>
    </row>
    <row r="7" ht="19.5" customHeight="1" spans="17:25">
      <c r="Q7" s="104"/>
      <c r="U7" s="154" t="s">
        <v>1135</v>
      </c>
      <c r="V7" s="154" t="s">
        <v>1136</v>
      </c>
      <c r="W7" s="155">
        <v>19998</v>
      </c>
      <c r="X7" s="57">
        <f>C7-W7</f>
        <v>-19998</v>
      </c>
      <c r="Y7" s="57">
        <f>U7-A7</f>
        <v>23203</v>
      </c>
    </row>
    <row r="8" ht="19.5" customHeight="1" spans="1:25">
      <c r="A8" s="165" t="s">
        <v>1310</v>
      </c>
      <c r="Q8" s="104"/>
      <c r="U8" s="154" t="s">
        <v>1137</v>
      </c>
      <c r="V8" s="154" t="s">
        <v>1138</v>
      </c>
      <c r="W8" s="155">
        <v>19998</v>
      </c>
      <c r="X8" s="57">
        <f>C8-W8</f>
        <v>-19998</v>
      </c>
      <c r="Y8" s="57" t="e">
        <f>U8-A8</f>
        <v>#VALUE!</v>
      </c>
    </row>
    <row r="9" ht="19.5" customHeight="1" spans="17:17">
      <c r="Q9" s="104"/>
    </row>
    <row r="10" ht="19.5" customHeight="1" spans="17:17">
      <c r="Q10" s="104"/>
    </row>
    <row r="11" ht="19.5" customHeight="1" spans="17:17">
      <c r="Q11" s="104"/>
    </row>
    <row r="12" ht="19.5" customHeight="1" spans="17:17">
      <c r="Q12" s="104"/>
    </row>
    <row r="13" ht="19.5" customHeight="1" spans="17:17">
      <c r="Q13" s="104"/>
    </row>
    <row r="14" ht="19.5" customHeight="1" spans="17:17">
      <c r="Q14" s="104"/>
    </row>
    <row r="15" ht="19.5" customHeight="1" spans="17:17">
      <c r="Q15" s="104"/>
    </row>
    <row r="16" ht="19.5" customHeight="1" spans="17:17">
      <c r="Q16" s="104"/>
    </row>
    <row r="17" ht="19.5" customHeight="1" spans="17:17">
      <c r="Q17" s="104"/>
    </row>
    <row r="18" ht="19.5" customHeight="1" spans="17:17">
      <c r="Q18" s="104"/>
    </row>
    <row r="19" ht="19.5" customHeight="1" spans="17:17">
      <c r="Q19" s="104"/>
    </row>
    <row r="20" ht="19.5" customHeight="1" spans="17:17">
      <c r="Q20" s="104"/>
    </row>
    <row r="21" ht="19.5" customHeight="1" spans="17:17">
      <c r="Q21" s="104"/>
    </row>
  </sheetData>
  <mergeCells count="2">
    <mergeCell ref="A2:C2"/>
    <mergeCell ref="A6:B6"/>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workbookViewId="0">
      <selection activeCell="A8" sqref="A8"/>
    </sheetView>
  </sheetViews>
  <sheetFormatPr defaultColWidth="7" defaultRowHeight="13.8"/>
  <cols>
    <col min="1" max="1" width="42.3796296296296" style="55" customWidth="1"/>
    <col min="2" max="2" width="30" style="55" customWidth="1"/>
    <col min="3" max="3" width="10.3796296296296" style="50" hidden="1" customWidth="1"/>
    <col min="4" max="4" width="9.62962962962963" style="57" hidden="1" customWidth="1"/>
    <col min="5" max="5" width="8.12962962962963" style="57" hidden="1" customWidth="1"/>
    <col min="6" max="6" width="9.62962962962963" style="58" hidden="1" customWidth="1"/>
    <col min="7" max="7" width="17.5" style="58" hidden="1" customWidth="1"/>
    <col min="8" max="8" width="12.5" style="59" hidden="1" customWidth="1"/>
    <col min="9" max="9" width="7" style="60" hidden="1" customWidth="1"/>
    <col min="10" max="11" width="7" style="57" hidden="1" customWidth="1"/>
    <col min="12" max="12" width="13.8796296296296" style="57" hidden="1" customWidth="1"/>
    <col min="13" max="13" width="7.87962962962963" style="57" hidden="1" customWidth="1"/>
    <col min="14" max="14" width="9.5" style="57" hidden="1" customWidth="1"/>
    <col min="15" max="15" width="6.87962962962963" style="57" hidden="1" customWidth="1"/>
    <col min="16" max="16" width="9" style="57" hidden="1" customWidth="1"/>
    <col min="17" max="17" width="5.87962962962963" style="57" hidden="1" customWidth="1"/>
    <col min="18" max="18" width="5.25" style="57" hidden="1" customWidth="1"/>
    <col min="19" max="19" width="6.5" style="57" hidden="1" customWidth="1"/>
    <col min="20" max="21" width="7" style="57" hidden="1" customWidth="1"/>
    <col min="22" max="22" width="10.6296296296296" style="57" hidden="1" customWidth="1"/>
    <col min="23" max="23" width="10.5" style="57" hidden="1" customWidth="1"/>
    <col min="24" max="24" width="7" style="57" hidden="1" customWidth="1"/>
    <col min="25" max="16384" width="7" style="57"/>
  </cols>
  <sheetData>
    <row r="1" ht="21.75" customHeight="1" spans="1:2">
      <c r="A1" s="61" t="s">
        <v>1321</v>
      </c>
      <c r="B1" s="61"/>
    </row>
    <row r="2" ht="51.75" customHeight="1" spans="1:8">
      <c r="A2" s="142" t="s">
        <v>1322</v>
      </c>
      <c r="B2" s="143"/>
      <c r="F2" s="57"/>
      <c r="G2" s="57"/>
      <c r="H2" s="57"/>
    </row>
    <row r="3" ht="18" customHeight="1" spans="2:12">
      <c r="B3" s="133" t="s">
        <v>30</v>
      </c>
      <c r="D3" s="57">
        <v>12.11</v>
      </c>
      <c r="F3" s="57">
        <v>12.22</v>
      </c>
      <c r="G3" s="57"/>
      <c r="H3" s="57"/>
      <c r="L3" s="57">
        <v>1.2</v>
      </c>
    </row>
    <row r="4" s="141" customFormat="1" ht="34.5" customHeight="1" spans="1:14">
      <c r="A4" s="144" t="s">
        <v>1124</v>
      </c>
      <c r="B4" s="144" t="s">
        <v>4</v>
      </c>
      <c r="C4" s="53"/>
      <c r="F4" s="145" t="s">
        <v>1127</v>
      </c>
      <c r="G4" s="145" t="s">
        <v>1128</v>
      </c>
      <c r="H4" s="145" t="s">
        <v>1129</v>
      </c>
      <c r="I4" s="152"/>
      <c r="L4" s="145" t="s">
        <v>1127</v>
      </c>
      <c r="M4" s="153" t="s">
        <v>1128</v>
      </c>
      <c r="N4" s="145" t="s">
        <v>1129</v>
      </c>
    </row>
    <row r="5" ht="34.5" customHeight="1" spans="1:24">
      <c r="A5" s="146" t="s">
        <v>1130</v>
      </c>
      <c r="B5" s="147">
        <v>0</v>
      </c>
      <c r="C5" s="79">
        <v>105429</v>
      </c>
      <c r="D5" s="148">
        <v>595734.14</v>
      </c>
      <c r="E5" s="57">
        <f>104401+13602</f>
        <v>118003</v>
      </c>
      <c r="F5" s="58" t="s">
        <v>36</v>
      </c>
      <c r="G5" s="58" t="s">
        <v>1131</v>
      </c>
      <c r="H5" s="59">
        <v>596221.15</v>
      </c>
      <c r="I5" s="60" t="e">
        <f>F5-A5</f>
        <v>#VALUE!</v>
      </c>
      <c r="J5" s="104" t="e">
        <f>H5-#REF!</f>
        <v>#REF!</v>
      </c>
      <c r="K5" s="104">
        <v>75943</v>
      </c>
      <c r="L5" s="58" t="s">
        <v>36</v>
      </c>
      <c r="M5" s="58" t="s">
        <v>1131</v>
      </c>
      <c r="N5" s="59">
        <v>643048.95</v>
      </c>
      <c r="O5" s="60" t="e">
        <f>L5-A5</f>
        <v>#VALUE!</v>
      </c>
      <c r="P5" s="104" t="e">
        <f>N5-#REF!</f>
        <v>#REF!</v>
      </c>
      <c r="R5" s="57">
        <v>717759</v>
      </c>
      <c r="T5" s="154" t="s">
        <v>36</v>
      </c>
      <c r="U5" s="154" t="s">
        <v>1131</v>
      </c>
      <c r="V5" s="155">
        <v>659380.53</v>
      </c>
      <c r="W5" s="57" t="e">
        <f>#REF!-V5</f>
        <v>#REF!</v>
      </c>
      <c r="X5" s="57" t="e">
        <f>T5-A5</f>
        <v>#VALUE!</v>
      </c>
    </row>
    <row r="6" ht="34.5" customHeight="1" spans="1:22">
      <c r="A6" s="149" t="s">
        <v>1132</v>
      </c>
      <c r="B6" s="150">
        <f>B5</f>
        <v>0</v>
      </c>
      <c r="C6" s="79"/>
      <c r="D6" s="148"/>
      <c r="J6" s="104"/>
      <c r="K6" s="104"/>
      <c r="L6" s="58"/>
      <c r="M6" s="58"/>
      <c r="N6" s="59"/>
      <c r="O6" s="60"/>
      <c r="P6" s="104"/>
      <c r="T6" s="154"/>
      <c r="U6" s="154"/>
      <c r="V6" s="155"/>
    </row>
    <row r="7" ht="36" customHeight="1" spans="1:24">
      <c r="A7" s="151" t="s">
        <v>1323</v>
      </c>
      <c r="B7" s="151"/>
      <c r="P7" s="104"/>
      <c r="T7" s="154" t="s">
        <v>1135</v>
      </c>
      <c r="U7" s="154" t="s">
        <v>1136</v>
      </c>
      <c r="V7" s="155">
        <v>19998</v>
      </c>
      <c r="W7" s="57" t="e">
        <f>#REF!-V7</f>
        <v>#REF!</v>
      </c>
      <c r="X7" s="57" t="e">
        <f>T7-A7</f>
        <v>#VALUE!</v>
      </c>
    </row>
    <row r="8" ht="19.5" customHeight="1" spans="16:24">
      <c r="P8" s="104"/>
      <c r="T8" s="154" t="s">
        <v>1137</v>
      </c>
      <c r="U8" s="154" t="s">
        <v>1138</v>
      </c>
      <c r="V8" s="155">
        <v>19998</v>
      </c>
      <c r="W8" s="57" t="e">
        <f>#REF!-V8</f>
        <v>#REF!</v>
      </c>
      <c r="X8" s="57">
        <f>T8-A8</f>
        <v>2320301</v>
      </c>
    </row>
    <row r="9" ht="19.5" customHeight="1" spans="16:16">
      <c r="P9" s="104"/>
    </row>
    <row r="10" ht="19.5" customHeight="1" spans="1:16">
      <c r="A10" s="57"/>
      <c r="B10" s="57"/>
      <c r="C10" s="57"/>
      <c r="F10" s="57"/>
      <c r="G10" s="57"/>
      <c r="H10" s="57"/>
      <c r="I10" s="57"/>
      <c r="P10" s="104"/>
    </row>
    <row r="11" ht="19.5" customHeight="1" spans="1:16">
      <c r="A11" s="57"/>
      <c r="B11" s="57"/>
      <c r="C11" s="57"/>
      <c r="F11" s="57"/>
      <c r="G11" s="57"/>
      <c r="H11" s="57"/>
      <c r="I11" s="57"/>
      <c r="P11" s="104"/>
    </row>
    <row r="12" ht="19.5" customHeight="1" spans="1:16">
      <c r="A12" s="57"/>
      <c r="B12" s="57"/>
      <c r="C12" s="57"/>
      <c r="F12" s="57"/>
      <c r="G12" s="57"/>
      <c r="H12" s="57"/>
      <c r="I12" s="57"/>
      <c r="P12" s="104"/>
    </row>
    <row r="13" ht="19.5" customHeight="1" spans="1:16">
      <c r="A13" s="57"/>
      <c r="B13" s="57"/>
      <c r="C13" s="57"/>
      <c r="F13" s="57"/>
      <c r="G13" s="57"/>
      <c r="H13" s="57"/>
      <c r="I13" s="57"/>
      <c r="P13" s="104"/>
    </row>
    <row r="14" ht="19.5" customHeight="1" spans="1:16">
      <c r="A14" s="57"/>
      <c r="B14" s="57"/>
      <c r="C14" s="57"/>
      <c r="F14" s="57"/>
      <c r="G14" s="57"/>
      <c r="H14" s="57"/>
      <c r="I14" s="57"/>
      <c r="P14" s="104"/>
    </row>
    <row r="15" ht="19.5" customHeight="1" spans="1:16">
      <c r="A15" s="57"/>
      <c r="B15" s="57"/>
      <c r="C15" s="57"/>
      <c r="F15" s="57"/>
      <c r="G15" s="57"/>
      <c r="H15" s="57"/>
      <c r="I15" s="57"/>
      <c r="P15" s="104"/>
    </row>
    <row r="16" ht="19.5" customHeight="1" spans="1:16">
      <c r="A16" s="57"/>
      <c r="B16" s="57"/>
      <c r="C16" s="57"/>
      <c r="F16" s="57"/>
      <c r="G16" s="57"/>
      <c r="H16" s="57"/>
      <c r="I16" s="57"/>
      <c r="P16" s="104"/>
    </row>
    <row r="17" ht="19.5" customHeight="1" spans="1:16">
      <c r="A17" s="57"/>
      <c r="B17" s="57"/>
      <c r="C17" s="57"/>
      <c r="F17" s="57"/>
      <c r="G17" s="57"/>
      <c r="H17" s="57"/>
      <c r="I17" s="57"/>
      <c r="P17" s="104"/>
    </row>
    <row r="18" ht="19.5" customHeight="1" spans="1:16">
      <c r="A18" s="57"/>
      <c r="B18" s="57"/>
      <c r="C18" s="57"/>
      <c r="F18" s="57"/>
      <c r="G18" s="57"/>
      <c r="H18" s="57"/>
      <c r="I18" s="57"/>
      <c r="P18" s="104"/>
    </row>
    <row r="19" ht="19.5" customHeight="1" spans="1:16">
      <c r="A19" s="57"/>
      <c r="B19" s="57"/>
      <c r="C19" s="57"/>
      <c r="F19" s="57"/>
      <c r="G19" s="57"/>
      <c r="H19" s="57"/>
      <c r="I19" s="57"/>
      <c r="P19" s="104"/>
    </row>
    <row r="20" ht="19.5" customHeight="1" spans="1:16">
      <c r="A20" s="57"/>
      <c r="B20" s="57"/>
      <c r="C20" s="57"/>
      <c r="F20" s="57"/>
      <c r="G20" s="57"/>
      <c r="H20" s="57"/>
      <c r="I20" s="57"/>
      <c r="P20" s="104"/>
    </row>
    <row r="21" ht="19.5" customHeight="1" spans="1:16">
      <c r="A21" s="57"/>
      <c r="B21" s="57"/>
      <c r="C21" s="57"/>
      <c r="F21" s="57"/>
      <c r="G21" s="57"/>
      <c r="H21" s="57"/>
      <c r="I21" s="57"/>
      <c r="P21" s="104"/>
    </row>
  </sheetData>
  <mergeCells count="2">
    <mergeCell ref="A2:B2"/>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A7" sqref="A7:B7"/>
    </sheetView>
  </sheetViews>
  <sheetFormatPr defaultColWidth="7.87962962962963" defaultRowHeight="15.6" outlineLevelRow="6" outlineLevelCol="1"/>
  <cols>
    <col min="1" max="1" width="39" style="127" customWidth="1"/>
    <col min="2" max="2" width="31.8796296296296" style="127" customWidth="1"/>
    <col min="3" max="3" width="8" style="127" customWidth="1"/>
    <col min="4" max="4" width="7.87962962962963" style="127" customWidth="1"/>
    <col min="5" max="5" width="8.5" style="127" hidden="1" customWidth="1"/>
    <col min="6" max="6" width="7.87962962962963" style="127" hidden="1" customWidth="1"/>
    <col min="7" max="254" width="7.87962962962963" style="127"/>
    <col min="255" max="255" width="35.75" style="127" customWidth="1"/>
    <col min="256" max="256" width="7.87962962962963" style="127" hidden="1" customWidth="1"/>
    <col min="257" max="258" width="12" style="127" customWidth="1"/>
    <col min="259" max="259" width="8" style="127" customWidth="1"/>
    <col min="260" max="260" width="7.87962962962963" style="127" customWidth="1"/>
    <col min="261" max="262" width="7.87962962962963" style="127" hidden="1" customWidth="1"/>
    <col min="263" max="510" width="7.87962962962963" style="127"/>
    <col min="511" max="511" width="35.75" style="127" customWidth="1"/>
    <col min="512" max="512" width="7.87962962962963" style="127" hidden="1" customWidth="1"/>
    <col min="513" max="514" width="12" style="127" customWidth="1"/>
    <col min="515" max="515" width="8" style="127" customWidth="1"/>
    <col min="516" max="516" width="7.87962962962963" style="127" customWidth="1"/>
    <col min="517" max="518" width="7.87962962962963" style="127" hidden="1" customWidth="1"/>
    <col min="519" max="766" width="7.87962962962963" style="127"/>
    <col min="767" max="767" width="35.75" style="127" customWidth="1"/>
    <col min="768" max="768" width="7.87962962962963" style="127" hidden="1" customWidth="1"/>
    <col min="769" max="770" width="12" style="127" customWidth="1"/>
    <col min="771" max="771" width="8" style="127" customWidth="1"/>
    <col min="772" max="772" width="7.87962962962963" style="127" customWidth="1"/>
    <col min="773" max="774" width="7.87962962962963" style="127" hidden="1" customWidth="1"/>
    <col min="775" max="1022" width="7.87962962962963" style="127"/>
    <col min="1023" max="1023" width="35.75" style="127" customWidth="1"/>
    <col min="1024" max="1024" width="7.87962962962963" style="127" hidden="1" customWidth="1"/>
    <col min="1025" max="1026" width="12" style="127" customWidth="1"/>
    <col min="1027" max="1027" width="8" style="127" customWidth="1"/>
    <col min="1028" max="1028" width="7.87962962962963" style="127" customWidth="1"/>
    <col min="1029" max="1030" width="7.87962962962963" style="127" hidden="1" customWidth="1"/>
    <col min="1031" max="1278" width="7.87962962962963" style="127"/>
    <col min="1279" max="1279" width="35.75" style="127" customWidth="1"/>
    <col min="1280" max="1280" width="7.87962962962963" style="127" hidden="1" customWidth="1"/>
    <col min="1281" max="1282" width="12" style="127" customWidth="1"/>
    <col min="1283" max="1283" width="8" style="127" customWidth="1"/>
    <col min="1284" max="1284" width="7.87962962962963" style="127" customWidth="1"/>
    <col min="1285" max="1286" width="7.87962962962963" style="127" hidden="1" customWidth="1"/>
    <col min="1287" max="1534" width="7.87962962962963" style="127"/>
    <col min="1535" max="1535" width="35.75" style="127" customWidth="1"/>
    <col min="1536" max="1536" width="7.87962962962963" style="127" hidden="1" customWidth="1"/>
    <col min="1537" max="1538" width="12" style="127" customWidth="1"/>
    <col min="1539" max="1539" width="8" style="127" customWidth="1"/>
    <col min="1540" max="1540" width="7.87962962962963" style="127" customWidth="1"/>
    <col min="1541" max="1542" width="7.87962962962963" style="127" hidden="1" customWidth="1"/>
    <col min="1543" max="1790" width="7.87962962962963" style="127"/>
    <col min="1791" max="1791" width="35.75" style="127" customWidth="1"/>
    <col min="1792" max="1792" width="7.87962962962963" style="127" hidden="1" customWidth="1"/>
    <col min="1793" max="1794" width="12" style="127" customWidth="1"/>
    <col min="1795" max="1795" width="8" style="127" customWidth="1"/>
    <col min="1796" max="1796" width="7.87962962962963" style="127" customWidth="1"/>
    <col min="1797" max="1798" width="7.87962962962963" style="127" hidden="1" customWidth="1"/>
    <col min="1799" max="2046" width="7.87962962962963" style="127"/>
    <col min="2047" max="2047" width="35.75" style="127" customWidth="1"/>
    <col min="2048" max="2048" width="7.87962962962963" style="127" hidden="1" customWidth="1"/>
    <col min="2049" max="2050" width="12" style="127" customWidth="1"/>
    <col min="2051" max="2051" width="8" style="127" customWidth="1"/>
    <col min="2052" max="2052" width="7.87962962962963" style="127" customWidth="1"/>
    <col min="2053" max="2054" width="7.87962962962963" style="127" hidden="1" customWidth="1"/>
    <col min="2055" max="2302" width="7.87962962962963" style="127"/>
    <col min="2303" max="2303" width="35.75" style="127" customWidth="1"/>
    <col min="2304" max="2304" width="7.87962962962963" style="127" hidden="1" customWidth="1"/>
    <col min="2305" max="2306" width="12" style="127" customWidth="1"/>
    <col min="2307" max="2307" width="8" style="127" customWidth="1"/>
    <col min="2308" max="2308" width="7.87962962962963" style="127" customWidth="1"/>
    <col min="2309" max="2310" width="7.87962962962963" style="127" hidden="1" customWidth="1"/>
    <col min="2311" max="2558" width="7.87962962962963" style="127"/>
    <col min="2559" max="2559" width="35.75" style="127" customWidth="1"/>
    <col min="2560" max="2560" width="7.87962962962963" style="127" hidden="1" customWidth="1"/>
    <col min="2561" max="2562" width="12" style="127" customWidth="1"/>
    <col min="2563" max="2563" width="8" style="127" customWidth="1"/>
    <col min="2564" max="2564" width="7.87962962962963" style="127" customWidth="1"/>
    <col min="2565" max="2566" width="7.87962962962963" style="127" hidden="1" customWidth="1"/>
    <col min="2567" max="2814" width="7.87962962962963" style="127"/>
    <col min="2815" max="2815" width="35.75" style="127" customWidth="1"/>
    <col min="2816" max="2816" width="7.87962962962963" style="127" hidden="1" customWidth="1"/>
    <col min="2817" max="2818" width="12" style="127" customWidth="1"/>
    <col min="2819" max="2819" width="8" style="127" customWidth="1"/>
    <col min="2820" max="2820" width="7.87962962962963" style="127" customWidth="1"/>
    <col min="2821" max="2822" width="7.87962962962963" style="127" hidden="1" customWidth="1"/>
    <col min="2823" max="3070" width="7.87962962962963" style="127"/>
    <col min="3071" max="3071" width="35.75" style="127" customWidth="1"/>
    <col min="3072" max="3072" width="7.87962962962963" style="127" hidden="1" customWidth="1"/>
    <col min="3073" max="3074" width="12" style="127" customWidth="1"/>
    <col min="3075" max="3075" width="8" style="127" customWidth="1"/>
    <col min="3076" max="3076" width="7.87962962962963" style="127" customWidth="1"/>
    <col min="3077" max="3078" width="7.87962962962963" style="127" hidden="1" customWidth="1"/>
    <col min="3079" max="3326" width="7.87962962962963" style="127"/>
    <col min="3327" max="3327" width="35.75" style="127" customWidth="1"/>
    <col min="3328" max="3328" width="7.87962962962963" style="127" hidden="1" customWidth="1"/>
    <col min="3329" max="3330" width="12" style="127" customWidth="1"/>
    <col min="3331" max="3331" width="8" style="127" customWidth="1"/>
    <col min="3332" max="3332" width="7.87962962962963" style="127" customWidth="1"/>
    <col min="3333" max="3334" width="7.87962962962963" style="127" hidden="1" customWidth="1"/>
    <col min="3335" max="3582" width="7.87962962962963" style="127"/>
    <col min="3583" max="3583" width="35.75" style="127" customWidth="1"/>
    <col min="3584" max="3584" width="7.87962962962963" style="127" hidden="1" customWidth="1"/>
    <col min="3585" max="3586" width="12" style="127" customWidth="1"/>
    <col min="3587" max="3587" width="8" style="127" customWidth="1"/>
    <col min="3588" max="3588" width="7.87962962962963" style="127" customWidth="1"/>
    <col min="3589" max="3590" width="7.87962962962963" style="127" hidden="1" customWidth="1"/>
    <col min="3591" max="3838" width="7.87962962962963" style="127"/>
    <col min="3839" max="3839" width="35.75" style="127" customWidth="1"/>
    <col min="3840" max="3840" width="7.87962962962963" style="127" hidden="1" customWidth="1"/>
    <col min="3841" max="3842" width="12" style="127" customWidth="1"/>
    <col min="3843" max="3843" width="8" style="127" customWidth="1"/>
    <col min="3844" max="3844" width="7.87962962962963" style="127" customWidth="1"/>
    <col min="3845" max="3846" width="7.87962962962963" style="127" hidden="1" customWidth="1"/>
    <col min="3847" max="4094" width="7.87962962962963" style="127"/>
    <col min="4095" max="4095" width="35.75" style="127" customWidth="1"/>
    <col min="4096" max="4096" width="7.87962962962963" style="127" hidden="1" customWidth="1"/>
    <col min="4097" max="4098" width="12" style="127" customWidth="1"/>
    <col min="4099" max="4099" width="8" style="127" customWidth="1"/>
    <col min="4100" max="4100" width="7.87962962962963" style="127" customWidth="1"/>
    <col min="4101" max="4102" width="7.87962962962963" style="127" hidden="1" customWidth="1"/>
    <col min="4103" max="4350" width="7.87962962962963" style="127"/>
    <col min="4351" max="4351" width="35.75" style="127" customWidth="1"/>
    <col min="4352" max="4352" width="7.87962962962963" style="127" hidden="1" customWidth="1"/>
    <col min="4353" max="4354" width="12" style="127" customWidth="1"/>
    <col min="4355" max="4355" width="8" style="127" customWidth="1"/>
    <col min="4356" max="4356" width="7.87962962962963" style="127" customWidth="1"/>
    <col min="4357" max="4358" width="7.87962962962963" style="127" hidden="1" customWidth="1"/>
    <col min="4359" max="4606" width="7.87962962962963" style="127"/>
    <col min="4607" max="4607" width="35.75" style="127" customWidth="1"/>
    <col min="4608" max="4608" width="7.87962962962963" style="127" hidden="1" customWidth="1"/>
    <col min="4609" max="4610" width="12" style="127" customWidth="1"/>
    <col min="4611" max="4611" width="8" style="127" customWidth="1"/>
    <col min="4612" max="4612" width="7.87962962962963" style="127" customWidth="1"/>
    <col min="4613" max="4614" width="7.87962962962963" style="127" hidden="1" customWidth="1"/>
    <col min="4615" max="4862" width="7.87962962962963" style="127"/>
    <col min="4863" max="4863" width="35.75" style="127" customWidth="1"/>
    <col min="4864" max="4864" width="7.87962962962963" style="127" hidden="1" customWidth="1"/>
    <col min="4865" max="4866" width="12" style="127" customWidth="1"/>
    <col min="4867" max="4867" width="8" style="127" customWidth="1"/>
    <col min="4868" max="4868" width="7.87962962962963" style="127" customWidth="1"/>
    <col min="4869" max="4870" width="7.87962962962963" style="127" hidden="1" customWidth="1"/>
    <col min="4871" max="5118" width="7.87962962962963" style="127"/>
    <col min="5119" max="5119" width="35.75" style="127" customWidth="1"/>
    <col min="5120" max="5120" width="7.87962962962963" style="127" hidden="1" customWidth="1"/>
    <col min="5121" max="5122" width="12" style="127" customWidth="1"/>
    <col min="5123" max="5123" width="8" style="127" customWidth="1"/>
    <col min="5124" max="5124" width="7.87962962962963" style="127" customWidth="1"/>
    <col min="5125" max="5126" width="7.87962962962963" style="127" hidden="1" customWidth="1"/>
    <col min="5127" max="5374" width="7.87962962962963" style="127"/>
    <col min="5375" max="5375" width="35.75" style="127" customWidth="1"/>
    <col min="5376" max="5376" width="7.87962962962963" style="127" hidden="1" customWidth="1"/>
    <col min="5377" max="5378" width="12" style="127" customWidth="1"/>
    <col min="5379" max="5379" width="8" style="127" customWidth="1"/>
    <col min="5380" max="5380" width="7.87962962962963" style="127" customWidth="1"/>
    <col min="5381" max="5382" width="7.87962962962963" style="127" hidden="1" customWidth="1"/>
    <col min="5383" max="5630" width="7.87962962962963" style="127"/>
    <col min="5631" max="5631" width="35.75" style="127" customWidth="1"/>
    <col min="5632" max="5632" width="7.87962962962963" style="127" hidden="1" customWidth="1"/>
    <col min="5633" max="5634" width="12" style="127" customWidth="1"/>
    <col min="5635" max="5635" width="8" style="127" customWidth="1"/>
    <col min="5636" max="5636" width="7.87962962962963" style="127" customWidth="1"/>
    <col min="5637" max="5638" width="7.87962962962963" style="127" hidden="1" customWidth="1"/>
    <col min="5639" max="5886" width="7.87962962962963" style="127"/>
    <col min="5887" max="5887" width="35.75" style="127" customWidth="1"/>
    <col min="5888" max="5888" width="7.87962962962963" style="127" hidden="1" customWidth="1"/>
    <col min="5889" max="5890" width="12" style="127" customWidth="1"/>
    <col min="5891" max="5891" width="8" style="127" customWidth="1"/>
    <col min="5892" max="5892" width="7.87962962962963" style="127" customWidth="1"/>
    <col min="5893" max="5894" width="7.87962962962963" style="127" hidden="1" customWidth="1"/>
    <col min="5895" max="6142" width="7.87962962962963" style="127"/>
    <col min="6143" max="6143" width="35.75" style="127" customWidth="1"/>
    <col min="6144" max="6144" width="7.87962962962963" style="127" hidden="1" customWidth="1"/>
    <col min="6145" max="6146" width="12" style="127" customWidth="1"/>
    <col min="6147" max="6147" width="8" style="127" customWidth="1"/>
    <col min="6148" max="6148" width="7.87962962962963" style="127" customWidth="1"/>
    <col min="6149" max="6150" width="7.87962962962963" style="127" hidden="1" customWidth="1"/>
    <col min="6151" max="6398" width="7.87962962962963" style="127"/>
    <col min="6399" max="6399" width="35.75" style="127" customWidth="1"/>
    <col min="6400" max="6400" width="7.87962962962963" style="127" hidden="1" customWidth="1"/>
    <col min="6401" max="6402" width="12" style="127" customWidth="1"/>
    <col min="6403" max="6403" width="8" style="127" customWidth="1"/>
    <col min="6404" max="6404" width="7.87962962962963" style="127" customWidth="1"/>
    <col min="6405" max="6406" width="7.87962962962963" style="127" hidden="1" customWidth="1"/>
    <col min="6407" max="6654" width="7.87962962962963" style="127"/>
    <col min="6655" max="6655" width="35.75" style="127" customWidth="1"/>
    <col min="6656" max="6656" width="7.87962962962963" style="127" hidden="1" customWidth="1"/>
    <col min="6657" max="6658" width="12" style="127" customWidth="1"/>
    <col min="6659" max="6659" width="8" style="127" customWidth="1"/>
    <col min="6660" max="6660" width="7.87962962962963" style="127" customWidth="1"/>
    <col min="6661" max="6662" width="7.87962962962963" style="127" hidden="1" customWidth="1"/>
    <col min="6663" max="6910" width="7.87962962962963" style="127"/>
    <col min="6911" max="6911" width="35.75" style="127" customWidth="1"/>
    <col min="6912" max="6912" width="7.87962962962963" style="127" hidden="1" customWidth="1"/>
    <col min="6913" max="6914" width="12" style="127" customWidth="1"/>
    <col min="6915" max="6915" width="8" style="127" customWidth="1"/>
    <col min="6916" max="6916" width="7.87962962962963" style="127" customWidth="1"/>
    <col min="6917" max="6918" width="7.87962962962963" style="127" hidden="1" customWidth="1"/>
    <col min="6919" max="7166" width="7.87962962962963" style="127"/>
    <col min="7167" max="7167" width="35.75" style="127" customWidth="1"/>
    <col min="7168" max="7168" width="7.87962962962963" style="127" hidden="1" customWidth="1"/>
    <col min="7169" max="7170" width="12" style="127" customWidth="1"/>
    <col min="7171" max="7171" width="8" style="127" customWidth="1"/>
    <col min="7172" max="7172" width="7.87962962962963" style="127" customWidth="1"/>
    <col min="7173" max="7174" width="7.87962962962963" style="127" hidden="1" customWidth="1"/>
    <col min="7175" max="7422" width="7.87962962962963" style="127"/>
    <col min="7423" max="7423" width="35.75" style="127" customWidth="1"/>
    <col min="7424" max="7424" width="7.87962962962963" style="127" hidden="1" customWidth="1"/>
    <col min="7425" max="7426" width="12" style="127" customWidth="1"/>
    <col min="7427" max="7427" width="8" style="127" customWidth="1"/>
    <col min="7428" max="7428" width="7.87962962962963" style="127" customWidth="1"/>
    <col min="7429" max="7430" width="7.87962962962963" style="127" hidden="1" customWidth="1"/>
    <col min="7431" max="7678" width="7.87962962962963" style="127"/>
    <col min="7679" max="7679" width="35.75" style="127" customWidth="1"/>
    <col min="7680" max="7680" width="7.87962962962963" style="127" hidden="1" customWidth="1"/>
    <col min="7681" max="7682" width="12" style="127" customWidth="1"/>
    <col min="7683" max="7683" width="8" style="127" customWidth="1"/>
    <col min="7684" max="7684" width="7.87962962962963" style="127" customWidth="1"/>
    <col min="7685" max="7686" width="7.87962962962963" style="127" hidden="1" customWidth="1"/>
    <col min="7687" max="7934" width="7.87962962962963" style="127"/>
    <col min="7935" max="7935" width="35.75" style="127" customWidth="1"/>
    <col min="7936" max="7936" width="7.87962962962963" style="127" hidden="1" customWidth="1"/>
    <col min="7937" max="7938" width="12" style="127" customWidth="1"/>
    <col min="7939" max="7939" width="8" style="127" customWidth="1"/>
    <col min="7940" max="7940" width="7.87962962962963" style="127" customWidth="1"/>
    <col min="7941" max="7942" width="7.87962962962963" style="127" hidden="1" customWidth="1"/>
    <col min="7943" max="8190" width="7.87962962962963" style="127"/>
    <col min="8191" max="8191" width="35.75" style="127" customWidth="1"/>
    <col min="8192" max="8192" width="7.87962962962963" style="127" hidden="1" customWidth="1"/>
    <col min="8193" max="8194" width="12" style="127" customWidth="1"/>
    <col min="8195" max="8195" width="8" style="127" customWidth="1"/>
    <col min="8196" max="8196" width="7.87962962962963" style="127" customWidth="1"/>
    <col min="8197" max="8198" width="7.87962962962963" style="127" hidden="1" customWidth="1"/>
    <col min="8199" max="8446" width="7.87962962962963" style="127"/>
    <col min="8447" max="8447" width="35.75" style="127" customWidth="1"/>
    <col min="8448" max="8448" width="7.87962962962963" style="127" hidden="1" customWidth="1"/>
    <col min="8449" max="8450" width="12" style="127" customWidth="1"/>
    <col min="8451" max="8451" width="8" style="127" customWidth="1"/>
    <col min="8452" max="8452" width="7.87962962962963" style="127" customWidth="1"/>
    <col min="8453" max="8454" width="7.87962962962963" style="127" hidden="1" customWidth="1"/>
    <col min="8455" max="8702" width="7.87962962962963" style="127"/>
    <col min="8703" max="8703" width="35.75" style="127" customWidth="1"/>
    <col min="8704" max="8704" width="7.87962962962963" style="127" hidden="1" customWidth="1"/>
    <col min="8705" max="8706" width="12" style="127" customWidth="1"/>
    <col min="8707" max="8707" width="8" style="127" customWidth="1"/>
    <col min="8708" max="8708" width="7.87962962962963" style="127" customWidth="1"/>
    <col min="8709" max="8710" width="7.87962962962963" style="127" hidden="1" customWidth="1"/>
    <col min="8711" max="8958" width="7.87962962962963" style="127"/>
    <col min="8959" max="8959" width="35.75" style="127" customWidth="1"/>
    <col min="8960" max="8960" width="7.87962962962963" style="127" hidden="1" customWidth="1"/>
    <col min="8961" max="8962" width="12" style="127" customWidth="1"/>
    <col min="8963" max="8963" width="8" style="127" customWidth="1"/>
    <col min="8964" max="8964" width="7.87962962962963" style="127" customWidth="1"/>
    <col min="8965" max="8966" width="7.87962962962963" style="127" hidden="1" customWidth="1"/>
    <col min="8967" max="9214" width="7.87962962962963" style="127"/>
    <col min="9215" max="9215" width="35.75" style="127" customWidth="1"/>
    <col min="9216" max="9216" width="7.87962962962963" style="127" hidden="1" customWidth="1"/>
    <col min="9217" max="9218" width="12" style="127" customWidth="1"/>
    <col min="9219" max="9219" width="8" style="127" customWidth="1"/>
    <col min="9220" max="9220" width="7.87962962962963" style="127" customWidth="1"/>
    <col min="9221" max="9222" width="7.87962962962963" style="127" hidden="1" customWidth="1"/>
    <col min="9223" max="9470" width="7.87962962962963" style="127"/>
    <col min="9471" max="9471" width="35.75" style="127" customWidth="1"/>
    <col min="9472" max="9472" width="7.87962962962963" style="127" hidden="1" customWidth="1"/>
    <col min="9473" max="9474" width="12" style="127" customWidth="1"/>
    <col min="9475" max="9475" width="8" style="127" customWidth="1"/>
    <col min="9476" max="9476" width="7.87962962962963" style="127" customWidth="1"/>
    <col min="9477" max="9478" width="7.87962962962963" style="127" hidden="1" customWidth="1"/>
    <col min="9479" max="9726" width="7.87962962962963" style="127"/>
    <col min="9727" max="9727" width="35.75" style="127" customWidth="1"/>
    <col min="9728" max="9728" width="7.87962962962963" style="127" hidden="1" customWidth="1"/>
    <col min="9729" max="9730" width="12" style="127" customWidth="1"/>
    <col min="9731" max="9731" width="8" style="127" customWidth="1"/>
    <col min="9732" max="9732" width="7.87962962962963" style="127" customWidth="1"/>
    <col min="9733" max="9734" width="7.87962962962963" style="127" hidden="1" customWidth="1"/>
    <col min="9735" max="9982" width="7.87962962962963" style="127"/>
    <col min="9983" max="9983" width="35.75" style="127" customWidth="1"/>
    <col min="9984" max="9984" width="7.87962962962963" style="127" hidden="1" customWidth="1"/>
    <col min="9985" max="9986" width="12" style="127" customWidth="1"/>
    <col min="9987" max="9987" width="8" style="127" customWidth="1"/>
    <col min="9988" max="9988" width="7.87962962962963" style="127" customWidth="1"/>
    <col min="9989" max="9990" width="7.87962962962963" style="127" hidden="1" customWidth="1"/>
    <col min="9991" max="10238" width="7.87962962962963" style="127"/>
    <col min="10239" max="10239" width="35.75" style="127" customWidth="1"/>
    <col min="10240" max="10240" width="7.87962962962963" style="127" hidden="1" customWidth="1"/>
    <col min="10241" max="10242" width="12" style="127" customWidth="1"/>
    <col min="10243" max="10243" width="8" style="127" customWidth="1"/>
    <col min="10244" max="10244" width="7.87962962962963" style="127" customWidth="1"/>
    <col min="10245" max="10246" width="7.87962962962963" style="127" hidden="1" customWidth="1"/>
    <col min="10247" max="10494" width="7.87962962962963" style="127"/>
    <col min="10495" max="10495" width="35.75" style="127" customWidth="1"/>
    <col min="10496" max="10496" width="7.87962962962963" style="127" hidden="1" customWidth="1"/>
    <col min="10497" max="10498" width="12" style="127" customWidth="1"/>
    <col min="10499" max="10499" width="8" style="127" customWidth="1"/>
    <col min="10500" max="10500" width="7.87962962962963" style="127" customWidth="1"/>
    <col min="10501" max="10502" width="7.87962962962963" style="127" hidden="1" customWidth="1"/>
    <col min="10503" max="10750" width="7.87962962962963" style="127"/>
    <col min="10751" max="10751" width="35.75" style="127" customWidth="1"/>
    <col min="10752" max="10752" width="7.87962962962963" style="127" hidden="1" customWidth="1"/>
    <col min="10753" max="10754" width="12" style="127" customWidth="1"/>
    <col min="10755" max="10755" width="8" style="127" customWidth="1"/>
    <col min="10756" max="10756" width="7.87962962962963" style="127" customWidth="1"/>
    <col min="10757" max="10758" width="7.87962962962963" style="127" hidden="1" customWidth="1"/>
    <col min="10759" max="11006" width="7.87962962962963" style="127"/>
    <col min="11007" max="11007" width="35.75" style="127" customWidth="1"/>
    <col min="11008" max="11008" width="7.87962962962963" style="127" hidden="1" customWidth="1"/>
    <col min="11009" max="11010" width="12" style="127" customWidth="1"/>
    <col min="11011" max="11011" width="8" style="127" customWidth="1"/>
    <col min="11012" max="11012" width="7.87962962962963" style="127" customWidth="1"/>
    <col min="11013" max="11014" width="7.87962962962963" style="127" hidden="1" customWidth="1"/>
    <col min="11015" max="11262" width="7.87962962962963" style="127"/>
    <col min="11263" max="11263" width="35.75" style="127" customWidth="1"/>
    <col min="11264" max="11264" width="7.87962962962963" style="127" hidden="1" customWidth="1"/>
    <col min="11265" max="11266" width="12" style="127" customWidth="1"/>
    <col min="11267" max="11267" width="8" style="127" customWidth="1"/>
    <col min="11268" max="11268" width="7.87962962962963" style="127" customWidth="1"/>
    <col min="11269" max="11270" width="7.87962962962963" style="127" hidden="1" customWidth="1"/>
    <col min="11271" max="11518" width="7.87962962962963" style="127"/>
    <col min="11519" max="11519" width="35.75" style="127" customWidth="1"/>
    <col min="11520" max="11520" width="7.87962962962963" style="127" hidden="1" customWidth="1"/>
    <col min="11521" max="11522" width="12" style="127" customWidth="1"/>
    <col min="11523" max="11523" width="8" style="127" customWidth="1"/>
    <col min="11524" max="11524" width="7.87962962962963" style="127" customWidth="1"/>
    <col min="11525" max="11526" width="7.87962962962963" style="127" hidden="1" customWidth="1"/>
    <col min="11527" max="11774" width="7.87962962962963" style="127"/>
    <col min="11775" max="11775" width="35.75" style="127" customWidth="1"/>
    <col min="11776" max="11776" width="7.87962962962963" style="127" hidden="1" customWidth="1"/>
    <col min="11777" max="11778" width="12" style="127" customWidth="1"/>
    <col min="11779" max="11779" width="8" style="127" customWidth="1"/>
    <col min="11780" max="11780" width="7.87962962962963" style="127" customWidth="1"/>
    <col min="11781" max="11782" width="7.87962962962963" style="127" hidden="1" customWidth="1"/>
    <col min="11783" max="12030" width="7.87962962962963" style="127"/>
    <col min="12031" max="12031" width="35.75" style="127" customWidth="1"/>
    <col min="12032" max="12032" width="7.87962962962963" style="127" hidden="1" customWidth="1"/>
    <col min="12033" max="12034" width="12" style="127" customWidth="1"/>
    <col min="12035" max="12035" width="8" style="127" customWidth="1"/>
    <col min="12036" max="12036" width="7.87962962962963" style="127" customWidth="1"/>
    <col min="12037" max="12038" width="7.87962962962963" style="127" hidden="1" customWidth="1"/>
    <col min="12039" max="12286" width="7.87962962962963" style="127"/>
    <col min="12287" max="12287" width="35.75" style="127" customWidth="1"/>
    <col min="12288" max="12288" width="7.87962962962963" style="127" hidden="1" customWidth="1"/>
    <col min="12289" max="12290" width="12" style="127" customWidth="1"/>
    <col min="12291" max="12291" width="8" style="127" customWidth="1"/>
    <col min="12292" max="12292" width="7.87962962962963" style="127" customWidth="1"/>
    <col min="12293" max="12294" width="7.87962962962963" style="127" hidden="1" customWidth="1"/>
    <col min="12295" max="12542" width="7.87962962962963" style="127"/>
    <col min="12543" max="12543" width="35.75" style="127" customWidth="1"/>
    <col min="12544" max="12544" width="7.87962962962963" style="127" hidden="1" customWidth="1"/>
    <col min="12545" max="12546" width="12" style="127" customWidth="1"/>
    <col min="12547" max="12547" width="8" style="127" customWidth="1"/>
    <col min="12548" max="12548" width="7.87962962962963" style="127" customWidth="1"/>
    <col min="12549" max="12550" width="7.87962962962963" style="127" hidden="1" customWidth="1"/>
    <col min="12551" max="12798" width="7.87962962962963" style="127"/>
    <col min="12799" max="12799" width="35.75" style="127" customWidth="1"/>
    <col min="12800" max="12800" width="7.87962962962963" style="127" hidden="1" customWidth="1"/>
    <col min="12801" max="12802" width="12" style="127" customWidth="1"/>
    <col min="12803" max="12803" width="8" style="127" customWidth="1"/>
    <col min="12804" max="12804" width="7.87962962962963" style="127" customWidth="1"/>
    <col min="12805" max="12806" width="7.87962962962963" style="127" hidden="1" customWidth="1"/>
    <col min="12807" max="13054" width="7.87962962962963" style="127"/>
    <col min="13055" max="13055" width="35.75" style="127" customWidth="1"/>
    <col min="13056" max="13056" width="7.87962962962963" style="127" hidden="1" customWidth="1"/>
    <col min="13057" max="13058" width="12" style="127" customWidth="1"/>
    <col min="13059" max="13059" width="8" style="127" customWidth="1"/>
    <col min="13060" max="13060" width="7.87962962962963" style="127" customWidth="1"/>
    <col min="13061" max="13062" width="7.87962962962963" style="127" hidden="1" customWidth="1"/>
    <col min="13063" max="13310" width="7.87962962962963" style="127"/>
    <col min="13311" max="13311" width="35.75" style="127" customWidth="1"/>
    <col min="13312" max="13312" width="7.87962962962963" style="127" hidden="1" customWidth="1"/>
    <col min="13313" max="13314" width="12" style="127" customWidth="1"/>
    <col min="13315" max="13315" width="8" style="127" customWidth="1"/>
    <col min="13316" max="13316" width="7.87962962962963" style="127" customWidth="1"/>
    <col min="13317" max="13318" width="7.87962962962963" style="127" hidden="1" customWidth="1"/>
    <col min="13319" max="13566" width="7.87962962962963" style="127"/>
    <col min="13567" max="13567" width="35.75" style="127" customWidth="1"/>
    <col min="13568" max="13568" width="7.87962962962963" style="127" hidden="1" customWidth="1"/>
    <col min="13569" max="13570" width="12" style="127" customWidth="1"/>
    <col min="13571" max="13571" width="8" style="127" customWidth="1"/>
    <col min="13572" max="13572" width="7.87962962962963" style="127" customWidth="1"/>
    <col min="13573" max="13574" width="7.87962962962963" style="127" hidden="1" customWidth="1"/>
    <col min="13575" max="13822" width="7.87962962962963" style="127"/>
    <col min="13823" max="13823" width="35.75" style="127" customWidth="1"/>
    <col min="13824" max="13824" width="7.87962962962963" style="127" hidden="1" customWidth="1"/>
    <col min="13825" max="13826" width="12" style="127" customWidth="1"/>
    <col min="13827" max="13827" width="8" style="127" customWidth="1"/>
    <col min="13828" max="13828" width="7.87962962962963" style="127" customWidth="1"/>
    <col min="13829" max="13830" width="7.87962962962963" style="127" hidden="1" customWidth="1"/>
    <col min="13831" max="14078" width="7.87962962962963" style="127"/>
    <col min="14079" max="14079" width="35.75" style="127" customWidth="1"/>
    <col min="14080" max="14080" width="7.87962962962963" style="127" hidden="1" customWidth="1"/>
    <col min="14081" max="14082" width="12" style="127" customWidth="1"/>
    <col min="14083" max="14083" width="8" style="127" customWidth="1"/>
    <col min="14084" max="14084" width="7.87962962962963" style="127" customWidth="1"/>
    <col min="14085" max="14086" width="7.87962962962963" style="127" hidden="1" customWidth="1"/>
    <col min="14087" max="14334" width="7.87962962962963" style="127"/>
    <col min="14335" max="14335" width="35.75" style="127" customWidth="1"/>
    <col min="14336" max="14336" width="7.87962962962963" style="127" hidden="1" customWidth="1"/>
    <col min="14337" max="14338" width="12" style="127" customWidth="1"/>
    <col min="14339" max="14339" width="8" style="127" customWidth="1"/>
    <col min="14340" max="14340" width="7.87962962962963" style="127" customWidth="1"/>
    <col min="14341" max="14342" width="7.87962962962963" style="127" hidden="1" customWidth="1"/>
    <col min="14343" max="14590" width="7.87962962962963" style="127"/>
    <col min="14591" max="14591" width="35.75" style="127" customWidth="1"/>
    <col min="14592" max="14592" width="7.87962962962963" style="127" hidden="1" customWidth="1"/>
    <col min="14593" max="14594" width="12" style="127" customWidth="1"/>
    <col min="14595" max="14595" width="8" style="127" customWidth="1"/>
    <col min="14596" max="14596" width="7.87962962962963" style="127" customWidth="1"/>
    <col min="14597" max="14598" width="7.87962962962963" style="127" hidden="1" customWidth="1"/>
    <col min="14599" max="14846" width="7.87962962962963" style="127"/>
    <col min="14847" max="14847" width="35.75" style="127" customWidth="1"/>
    <col min="14848" max="14848" width="7.87962962962963" style="127" hidden="1" customWidth="1"/>
    <col min="14849" max="14850" width="12" style="127" customWidth="1"/>
    <col min="14851" max="14851" width="8" style="127" customWidth="1"/>
    <col min="14852" max="14852" width="7.87962962962963" style="127" customWidth="1"/>
    <col min="14853" max="14854" width="7.87962962962963" style="127" hidden="1" customWidth="1"/>
    <col min="14855" max="15102" width="7.87962962962963" style="127"/>
    <col min="15103" max="15103" width="35.75" style="127" customWidth="1"/>
    <col min="15104" max="15104" width="7.87962962962963" style="127" hidden="1" customWidth="1"/>
    <col min="15105" max="15106" width="12" style="127" customWidth="1"/>
    <col min="15107" max="15107" width="8" style="127" customWidth="1"/>
    <col min="15108" max="15108" width="7.87962962962963" style="127" customWidth="1"/>
    <col min="15109" max="15110" width="7.87962962962963" style="127" hidden="1" customWidth="1"/>
    <col min="15111" max="15358" width="7.87962962962963" style="127"/>
    <col min="15359" max="15359" width="35.75" style="127" customWidth="1"/>
    <col min="15360" max="15360" width="7.87962962962963" style="127" hidden="1" customWidth="1"/>
    <col min="15361" max="15362" width="12" style="127" customWidth="1"/>
    <col min="15363" max="15363" width="8" style="127" customWidth="1"/>
    <col min="15364" max="15364" width="7.87962962962963" style="127" customWidth="1"/>
    <col min="15365" max="15366" width="7.87962962962963" style="127" hidden="1" customWidth="1"/>
    <col min="15367" max="15614" width="7.87962962962963" style="127"/>
    <col min="15615" max="15615" width="35.75" style="127" customWidth="1"/>
    <col min="15616" max="15616" width="7.87962962962963" style="127" hidden="1" customWidth="1"/>
    <col min="15617" max="15618" width="12" style="127" customWidth="1"/>
    <col min="15619" max="15619" width="8" style="127" customWidth="1"/>
    <col min="15620" max="15620" width="7.87962962962963" style="127" customWidth="1"/>
    <col min="15621" max="15622" width="7.87962962962963" style="127" hidden="1" customWidth="1"/>
    <col min="15623" max="15870" width="7.87962962962963" style="127"/>
    <col min="15871" max="15871" width="35.75" style="127" customWidth="1"/>
    <col min="15872" max="15872" width="7.87962962962963" style="127" hidden="1" customWidth="1"/>
    <col min="15873" max="15874" width="12" style="127" customWidth="1"/>
    <col min="15875" max="15875" width="8" style="127" customWidth="1"/>
    <col min="15876" max="15876" width="7.87962962962963" style="127" customWidth="1"/>
    <col min="15877" max="15878" width="7.87962962962963" style="127" hidden="1" customWidth="1"/>
    <col min="15879" max="16126" width="7.87962962962963" style="127"/>
    <col min="16127" max="16127" width="35.75" style="127" customWidth="1"/>
    <col min="16128" max="16128" width="7.87962962962963" style="127" hidden="1" customWidth="1"/>
    <col min="16129" max="16130" width="12" style="127" customWidth="1"/>
    <col min="16131" max="16131" width="8" style="127" customWidth="1"/>
    <col min="16132" max="16132" width="7.87962962962963" style="127" customWidth="1"/>
    <col min="16133" max="16134" width="7.87962962962963" style="127" hidden="1" customWidth="1"/>
    <col min="16135" max="16384" width="7.87962962962963" style="127"/>
  </cols>
  <sheetData>
    <row r="1" ht="27" customHeight="1" spans="1:2">
      <c r="A1" s="128" t="s">
        <v>1324</v>
      </c>
      <c r="B1" s="129"/>
    </row>
    <row r="2" ht="39.95" customHeight="1" spans="1:2">
      <c r="A2" s="130" t="s">
        <v>1325</v>
      </c>
      <c r="B2" s="131"/>
    </row>
    <row r="3" s="123" customFormat="1" ht="18.75" customHeight="1" spans="1:2">
      <c r="A3" s="132"/>
      <c r="B3" s="133" t="s">
        <v>30</v>
      </c>
    </row>
    <row r="4" s="124" customFormat="1" ht="34.5" customHeight="1" spans="1:2">
      <c r="A4" s="134" t="s">
        <v>1142</v>
      </c>
      <c r="B4" s="135" t="s">
        <v>4</v>
      </c>
    </row>
    <row r="5" s="125" customFormat="1" ht="34.5" customHeight="1" spans="1:2">
      <c r="A5" s="136" t="s">
        <v>1130</v>
      </c>
      <c r="B5" s="137">
        <v>0</v>
      </c>
    </row>
    <row r="6" s="126" customFormat="1" ht="34.5" customHeight="1" spans="1:2">
      <c r="A6" s="138" t="s">
        <v>1132</v>
      </c>
      <c r="B6" s="139">
        <v>0</v>
      </c>
    </row>
    <row r="7" ht="34.5" customHeight="1" spans="1:2">
      <c r="A7" s="140" t="s">
        <v>1323</v>
      </c>
      <c r="B7" s="140"/>
    </row>
  </sheetData>
  <mergeCells count="1">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22" workbookViewId="0">
      <selection activeCell="C4" sqref="C4"/>
    </sheetView>
  </sheetViews>
  <sheetFormatPr defaultColWidth="9" defaultRowHeight="31.5" customHeight="1" outlineLevelCol="4"/>
  <cols>
    <col min="1" max="1" width="17.1296296296296" style="109" customWidth="1"/>
    <col min="2" max="2" width="52.8796296296296" style="109" customWidth="1"/>
    <col min="3" max="3" width="17.25" style="110" customWidth="1"/>
    <col min="4" max="16384" width="9" style="109"/>
  </cols>
  <sheetData>
    <row r="1" customHeight="1" spans="1:1">
      <c r="A1" s="105" t="s">
        <v>1326</v>
      </c>
    </row>
    <row r="2" customHeight="1" spans="1:3">
      <c r="A2" s="111" t="s">
        <v>1327</v>
      </c>
      <c r="B2" s="112"/>
      <c r="C2" s="112"/>
    </row>
    <row r="3" s="105" customFormat="1" customHeight="1" spans="3:3">
      <c r="C3" s="113" t="s">
        <v>1298</v>
      </c>
    </row>
    <row r="4" s="106" customFormat="1" customHeight="1" spans="1:3">
      <c r="A4" s="114" t="s">
        <v>1053</v>
      </c>
      <c r="B4" s="114" t="s">
        <v>1054</v>
      </c>
      <c r="C4" s="115" t="s">
        <v>1055</v>
      </c>
    </row>
    <row r="5" s="107" customFormat="1" customHeight="1" spans="1:3">
      <c r="A5" s="69">
        <v>102</v>
      </c>
      <c r="B5" s="69" t="s">
        <v>1328</v>
      </c>
      <c r="C5" s="70">
        <v>144274</v>
      </c>
    </row>
    <row r="6" s="108" customFormat="1" customHeight="1" spans="1:5">
      <c r="A6" s="73">
        <v>10201</v>
      </c>
      <c r="B6" s="73" t="s">
        <v>1329</v>
      </c>
      <c r="C6" s="116">
        <v>46626</v>
      </c>
      <c r="E6" s="117"/>
    </row>
    <row r="7" s="105" customFormat="1" customHeight="1" spans="1:3">
      <c r="A7" s="73">
        <v>1020101</v>
      </c>
      <c r="B7" s="73" t="s">
        <v>1330</v>
      </c>
      <c r="C7" s="74">
        <v>46506</v>
      </c>
    </row>
    <row r="8" s="106" customFormat="1" customHeight="1" spans="1:3">
      <c r="A8" s="73">
        <v>1020103</v>
      </c>
      <c r="B8" s="73" t="s">
        <v>1331</v>
      </c>
      <c r="C8" s="74">
        <v>100</v>
      </c>
    </row>
    <row r="9" s="105" customFormat="1" customHeight="1" spans="1:5">
      <c r="A9" s="73">
        <v>1020199</v>
      </c>
      <c r="B9" s="73" t="s">
        <v>1332</v>
      </c>
      <c r="C9" s="74">
        <v>20</v>
      </c>
      <c r="E9" s="118"/>
    </row>
    <row r="10" s="105" customFormat="1" customHeight="1" spans="1:3">
      <c r="A10" s="73">
        <v>10203</v>
      </c>
      <c r="B10" s="73" t="s">
        <v>1333</v>
      </c>
      <c r="C10" s="74">
        <v>28198</v>
      </c>
    </row>
    <row r="11" s="106" customFormat="1" customHeight="1" spans="1:3">
      <c r="A11" s="73">
        <v>1020301</v>
      </c>
      <c r="B11" s="73" t="s">
        <v>1334</v>
      </c>
      <c r="C11" s="74">
        <v>28053</v>
      </c>
    </row>
    <row r="12" s="105" customFormat="1" customHeight="1" spans="1:5">
      <c r="A12" s="73">
        <v>1020303</v>
      </c>
      <c r="B12" s="73" t="s">
        <v>1335</v>
      </c>
      <c r="C12" s="74">
        <v>143</v>
      </c>
      <c r="E12" s="118"/>
    </row>
    <row r="13" s="105" customFormat="1" customHeight="1" spans="1:3">
      <c r="A13" s="73">
        <v>1020399</v>
      </c>
      <c r="B13" s="73" t="s">
        <v>1336</v>
      </c>
      <c r="C13" s="74">
        <v>2</v>
      </c>
    </row>
    <row r="14" s="106" customFormat="1" customHeight="1" spans="1:3">
      <c r="A14" s="73">
        <v>10210</v>
      </c>
      <c r="B14" s="73" t="s">
        <v>1337</v>
      </c>
      <c r="C14" s="74">
        <v>7085</v>
      </c>
    </row>
    <row r="15" s="105" customFormat="1" customHeight="1" spans="1:5">
      <c r="A15" s="73">
        <v>1021001</v>
      </c>
      <c r="B15" s="73" t="s">
        <v>1338</v>
      </c>
      <c r="C15" s="74">
        <v>1480</v>
      </c>
      <c r="E15" s="118"/>
    </row>
    <row r="16" s="105" customFormat="1" customHeight="1" spans="1:3">
      <c r="A16" s="73">
        <v>1021002</v>
      </c>
      <c r="B16" s="73" t="s">
        <v>1339</v>
      </c>
      <c r="C16" s="74">
        <v>5385</v>
      </c>
    </row>
    <row r="17" s="106" customFormat="1" customHeight="1" spans="1:3">
      <c r="A17" s="73">
        <v>1021003</v>
      </c>
      <c r="B17" s="73" t="s">
        <v>1340</v>
      </c>
      <c r="C17" s="74">
        <v>200</v>
      </c>
    </row>
    <row r="18" s="105" customFormat="1" customHeight="1" spans="1:5">
      <c r="A18" s="73">
        <v>1021099</v>
      </c>
      <c r="B18" s="73" t="s">
        <v>1341</v>
      </c>
      <c r="C18" s="74">
        <v>20</v>
      </c>
      <c r="E18" s="118"/>
    </row>
    <row r="19" s="105" customFormat="1" customHeight="1" spans="1:3">
      <c r="A19" s="73">
        <v>10211</v>
      </c>
      <c r="B19" s="73" t="s">
        <v>1342</v>
      </c>
      <c r="C19" s="74">
        <v>34485</v>
      </c>
    </row>
    <row r="20" s="106" customFormat="1" customHeight="1" spans="1:3">
      <c r="A20" s="73">
        <v>1021101</v>
      </c>
      <c r="B20" s="73" t="s">
        <v>1343</v>
      </c>
      <c r="C20" s="74">
        <v>21778</v>
      </c>
    </row>
    <row r="21" s="106" customFormat="1" customHeight="1" spans="1:3">
      <c r="A21" s="73">
        <v>1021102</v>
      </c>
      <c r="B21" s="73" t="s">
        <v>1344</v>
      </c>
      <c r="C21" s="74">
        <v>12686</v>
      </c>
    </row>
    <row r="22" s="106" customFormat="1" customHeight="1" spans="1:3">
      <c r="A22" s="73">
        <v>1021103</v>
      </c>
      <c r="B22" s="73" t="s">
        <v>1345</v>
      </c>
      <c r="C22" s="74">
        <v>21</v>
      </c>
    </row>
    <row r="23" s="105" customFormat="1" customHeight="1" spans="1:3">
      <c r="A23" s="73">
        <v>10212</v>
      </c>
      <c r="B23" s="73" t="s">
        <v>1346</v>
      </c>
      <c r="C23" s="74">
        <v>27880</v>
      </c>
    </row>
    <row r="24" s="105" customFormat="1" customHeight="1" spans="1:3">
      <c r="A24" s="73">
        <v>1021201</v>
      </c>
      <c r="B24" s="73" t="s">
        <v>1347</v>
      </c>
      <c r="C24" s="74">
        <v>9399</v>
      </c>
    </row>
    <row r="25" s="105" customFormat="1" customHeight="1" spans="1:3">
      <c r="A25" s="73">
        <v>1021202</v>
      </c>
      <c r="B25" s="73" t="s">
        <v>1348</v>
      </c>
      <c r="C25" s="74">
        <v>18463</v>
      </c>
    </row>
    <row r="26" s="105" customFormat="1" customHeight="1" spans="1:3">
      <c r="A26" s="73">
        <v>1021203</v>
      </c>
      <c r="B26" s="73" t="s">
        <v>1349</v>
      </c>
      <c r="C26" s="74">
        <v>18</v>
      </c>
    </row>
    <row r="27" s="106" customFormat="1" customHeight="1" spans="1:3">
      <c r="A27" s="69">
        <v>110</v>
      </c>
      <c r="B27" s="69" t="s">
        <v>1350</v>
      </c>
      <c r="C27" s="70">
        <v>50215</v>
      </c>
    </row>
    <row r="28" s="105" customFormat="1" customHeight="1" spans="1:3">
      <c r="A28" s="73">
        <v>11008</v>
      </c>
      <c r="B28" s="119" t="s">
        <v>1351</v>
      </c>
      <c r="C28" s="74">
        <v>46040</v>
      </c>
    </row>
    <row r="29" s="105" customFormat="1" customHeight="1" spans="1:3">
      <c r="A29" s="73">
        <v>1100803</v>
      </c>
      <c r="B29" s="119" t="s">
        <v>1352</v>
      </c>
      <c r="C29" s="74">
        <v>6908</v>
      </c>
    </row>
    <row r="30" s="105" customFormat="1" customHeight="1" spans="1:3">
      <c r="A30" s="73">
        <v>1100803</v>
      </c>
      <c r="B30" s="119" t="s">
        <v>1353</v>
      </c>
      <c r="C30" s="74">
        <v>19834</v>
      </c>
    </row>
    <row r="31" s="105" customFormat="1" customHeight="1" spans="1:3">
      <c r="A31" s="73">
        <v>1100803</v>
      </c>
      <c r="B31" s="119" t="s">
        <v>1354</v>
      </c>
      <c r="C31" s="74">
        <v>15104</v>
      </c>
    </row>
    <row r="32" s="105" customFormat="1" customHeight="1" spans="1:3">
      <c r="A32" s="73">
        <v>1100803</v>
      </c>
      <c r="B32" s="119" t="s">
        <v>1355</v>
      </c>
      <c r="C32" s="74">
        <v>4194</v>
      </c>
    </row>
    <row r="33" s="105" customFormat="1" customHeight="1" spans="1:3">
      <c r="A33" s="73">
        <v>11014</v>
      </c>
      <c r="B33" s="119" t="s">
        <v>1356</v>
      </c>
      <c r="C33" s="74">
        <v>2629</v>
      </c>
    </row>
    <row r="34" s="105" customFormat="1" customHeight="1" spans="1:3">
      <c r="A34" s="73">
        <v>1101401</v>
      </c>
      <c r="B34" s="119" t="s">
        <v>1357</v>
      </c>
      <c r="C34" s="116">
        <v>2629</v>
      </c>
    </row>
    <row r="35" s="106" customFormat="1" customHeight="1" spans="1:3">
      <c r="A35" s="73">
        <v>11016</v>
      </c>
      <c r="B35" s="119" t="s">
        <v>1358</v>
      </c>
      <c r="C35" s="116">
        <v>1500</v>
      </c>
    </row>
    <row r="36" customHeight="1" spans="1:3">
      <c r="A36" s="73">
        <v>11016</v>
      </c>
      <c r="B36" s="119" t="s">
        <v>1359</v>
      </c>
      <c r="C36" s="116">
        <v>20</v>
      </c>
    </row>
    <row r="37" customHeight="1" spans="1:3">
      <c r="A37" s="73">
        <v>11016</v>
      </c>
      <c r="B37" s="119" t="s">
        <v>1360</v>
      </c>
      <c r="C37" s="116">
        <v>26</v>
      </c>
    </row>
    <row r="38" customHeight="1" spans="1:3">
      <c r="A38" s="120" t="s">
        <v>1361</v>
      </c>
      <c r="B38" s="121"/>
      <c r="C38" s="122">
        <v>194489</v>
      </c>
    </row>
  </sheetData>
  <mergeCells count="2">
    <mergeCell ref="A2:C2"/>
    <mergeCell ref="A38:B38"/>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5"/>
  <sheetViews>
    <sheetView topLeftCell="A7" workbookViewId="0">
      <selection activeCell="B8" sqref="B8"/>
    </sheetView>
  </sheetViews>
  <sheetFormatPr defaultColWidth="7" defaultRowHeight="25.5" customHeight="1"/>
  <cols>
    <col min="1" max="1" width="15.6296296296296" style="55" customWidth="1"/>
    <col min="2" max="2" width="46.6296296296296" style="50" customWidth="1"/>
    <col min="3" max="3" width="13" style="56" customWidth="1"/>
    <col min="4" max="4" width="10.3796296296296" style="50" hidden="1" customWidth="1"/>
    <col min="5" max="5" width="9.62962962962963" style="57" hidden="1" customWidth="1"/>
    <col min="6" max="6" width="8.12962962962963" style="57" hidden="1" customWidth="1"/>
    <col min="7" max="7" width="9.62962962962963" style="58" hidden="1" customWidth="1"/>
    <col min="8" max="8" width="17.5" style="58" hidden="1" customWidth="1"/>
    <col min="9" max="9" width="12.5" style="59" hidden="1" customWidth="1"/>
    <col min="10" max="10" width="7" style="60" hidden="1" customWidth="1"/>
    <col min="11" max="12" width="7" style="57" hidden="1" customWidth="1"/>
    <col min="13" max="13" width="13.8796296296296" style="57" hidden="1" customWidth="1"/>
    <col min="14" max="14" width="7.87962962962963" style="57" hidden="1" customWidth="1"/>
    <col min="15" max="15" width="9.5" style="57" hidden="1" customWidth="1"/>
    <col min="16" max="16" width="6.87962962962963" style="57" hidden="1" customWidth="1"/>
    <col min="17" max="17" width="9" style="57" hidden="1" customWidth="1"/>
    <col min="18" max="18" width="5.87962962962963" style="57" hidden="1" customWidth="1"/>
    <col min="19" max="19" width="5.25" style="57" hidden="1" customWidth="1"/>
    <col min="20" max="20" width="6.5" style="57" hidden="1" customWidth="1"/>
    <col min="21" max="22" width="7" style="57" hidden="1" customWidth="1"/>
    <col min="23" max="23" width="10.6296296296296" style="57" hidden="1" customWidth="1"/>
    <col min="24" max="24" width="10.5" style="57" hidden="1" customWidth="1"/>
    <col min="25" max="25" width="7" style="57" hidden="1" customWidth="1"/>
    <col min="26" max="16384" width="7" style="57"/>
  </cols>
  <sheetData>
    <row r="1" customHeight="1" spans="1:1">
      <c r="A1" s="61" t="s">
        <v>1362</v>
      </c>
    </row>
    <row r="2" customHeight="1" spans="1:9">
      <c r="A2" s="62" t="s">
        <v>1363</v>
      </c>
      <c r="B2" s="63"/>
      <c r="C2" s="64"/>
      <c r="G2" s="57"/>
      <c r="H2" s="57"/>
      <c r="I2" s="57"/>
    </row>
    <row r="3" s="50" customFormat="1" customHeight="1" spans="1:13">
      <c r="A3" s="55"/>
      <c r="C3" s="65" t="s">
        <v>1364</v>
      </c>
      <c r="E3" s="50">
        <v>12.11</v>
      </c>
      <c r="G3" s="50">
        <v>12.22</v>
      </c>
      <c r="J3" s="85"/>
      <c r="M3" s="50">
        <v>1.2</v>
      </c>
    </row>
    <row r="4" s="50" customFormat="1" customHeight="1" spans="1:15">
      <c r="A4" s="66" t="s">
        <v>1253</v>
      </c>
      <c r="B4" s="41" t="s">
        <v>72</v>
      </c>
      <c r="C4" s="67" t="s">
        <v>4</v>
      </c>
      <c r="G4" s="68" t="s">
        <v>32</v>
      </c>
      <c r="H4" s="68" t="s">
        <v>33</v>
      </c>
      <c r="I4" s="68" t="s">
        <v>34</v>
      </c>
      <c r="J4" s="85"/>
      <c r="M4" s="68" t="s">
        <v>32</v>
      </c>
      <c r="N4" s="86" t="s">
        <v>33</v>
      </c>
      <c r="O4" s="68" t="s">
        <v>34</v>
      </c>
    </row>
    <row r="5" s="51" customFormat="1" customHeight="1" spans="1:25">
      <c r="A5" s="69">
        <v>209</v>
      </c>
      <c r="B5" s="69" t="s">
        <v>1365</v>
      </c>
      <c r="C5" s="70">
        <v>112037</v>
      </c>
      <c r="D5" s="71"/>
      <c r="E5" s="71">
        <v>7616.62</v>
      </c>
      <c r="G5" s="72" t="s">
        <v>39</v>
      </c>
      <c r="H5" s="72" t="s">
        <v>1366</v>
      </c>
      <c r="I5" s="87">
        <v>7616.62</v>
      </c>
      <c r="J5" s="88">
        <f t="shared" ref="J5:J13" si="0">G5-A5</f>
        <v>19892</v>
      </c>
      <c r="K5" s="71">
        <f t="shared" ref="K5:K13" si="1">I5-C5</f>
        <v>-104420.38</v>
      </c>
      <c r="L5" s="71"/>
      <c r="M5" s="72" t="s">
        <v>39</v>
      </c>
      <c r="N5" s="72" t="s">
        <v>1366</v>
      </c>
      <c r="O5" s="87">
        <v>7749.58</v>
      </c>
      <c r="P5" s="88">
        <f t="shared" ref="P5:P13" si="2">M5-A5</f>
        <v>19892</v>
      </c>
      <c r="Q5" s="71">
        <f t="shared" ref="Q5:Q13" si="3">O5-C5</f>
        <v>-104287.42</v>
      </c>
      <c r="U5" s="96" t="s">
        <v>39</v>
      </c>
      <c r="V5" s="96" t="s">
        <v>1366</v>
      </c>
      <c r="W5" s="97">
        <v>8475.47</v>
      </c>
      <c r="X5" s="51">
        <f t="shared" ref="X5:X13" si="4">C5-W5</f>
        <v>103561.53</v>
      </c>
      <c r="Y5" s="51">
        <f t="shared" ref="Y5:Y13" si="5">U5-A5</f>
        <v>19892</v>
      </c>
    </row>
    <row r="6" s="52" customFormat="1" customHeight="1" spans="1:25">
      <c r="A6" s="73">
        <v>20901</v>
      </c>
      <c r="B6" s="73" t="s">
        <v>1367</v>
      </c>
      <c r="C6" s="74">
        <v>44776</v>
      </c>
      <c r="D6" s="75"/>
      <c r="E6" s="75">
        <v>3922.87</v>
      </c>
      <c r="G6" s="76" t="s">
        <v>42</v>
      </c>
      <c r="H6" s="76" t="s">
        <v>43</v>
      </c>
      <c r="I6" s="89">
        <v>3922.87</v>
      </c>
      <c r="J6" s="90">
        <f t="shared" si="0"/>
        <v>1989200</v>
      </c>
      <c r="K6" s="75">
        <f t="shared" si="1"/>
        <v>-40853.13</v>
      </c>
      <c r="L6" s="75">
        <v>750</v>
      </c>
      <c r="M6" s="76" t="s">
        <v>42</v>
      </c>
      <c r="N6" s="76" t="s">
        <v>43</v>
      </c>
      <c r="O6" s="89">
        <v>4041.81</v>
      </c>
      <c r="P6" s="90">
        <f t="shared" si="2"/>
        <v>1989200</v>
      </c>
      <c r="Q6" s="75">
        <f t="shared" si="3"/>
        <v>-40734.19</v>
      </c>
      <c r="U6" s="98" t="s">
        <v>42</v>
      </c>
      <c r="V6" s="98" t="s">
        <v>43</v>
      </c>
      <c r="W6" s="99">
        <v>4680.94</v>
      </c>
      <c r="X6" s="52">
        <f t="shared" si="4"/>
        <v>40095.06</v>
      </c>
      <c r="Y6" s="52">
        <f t="shared" si="5"/>
        <v>1989200</v>
      </c>
    </row>
    <row r="7" s="50" customFormat="1" customHeight="1" spans="1:25">
      <c r="A7" s="73">
        <v>2090101</v>
      </c>
      <c r="B7" s="73" t="s">
        <v>1368</v>
      </c>
      <c r="C7" s="74">
        <v>43178</v>
      </c>
      <c r="D7" s="77"/>
      <c r="E7" s="77">
        <v>135.6</v>
      </c>
      <c r="G7" s="78" t="s">
        <v>45</v>
      </c>
      <c r="H7" s="78" t="s">
        <v>46</v>
      </c>
      <c r="I7" s="91">
        <v>135.6</v>
      </c>
      <c r="J7" s="85">
        <f t="shared" si="0"/>
        <v>-79902</v>
      </c>
      <c r="K7" s="79">
        <f t="shared" si="1"/>
        <v>-43042.4</v>
      </c>
      <c r="L7" s="79"/>
      <c r="M7" s="78" t="s">
        <v>45</v>
      </c>
      <c r="N7" s="78" t="s">
        <v>46</v>
      </c>
      <c r="O7" s="91">
        <v>135.6</v>
      </c>
      <c r="P7" s="85">
        <f t="shared" si="2"/>
        <v>-79902</v>
      </c>
      <c r="Q7" s="79">
        <f t="shared" si="3"/>
        <v>-43042.4</v>
      </c>
      <c r="U7" s="100" t="s">
        <v>45</v>
      </c>
      <c r="V7" s="100" t="s">
        <v>46</v>
      </c>
      <c r="W7" s="101">
        <v>135.6</v>
      </c>
      <c r="X7" s="50">
        <f t="shared" si="4"/>
        <v>43042.4</v>
      </c>
      <c r="Y7" s="50">
        <f t="shared" si="5"/>
        <v>-79902</v>
      </c>
    </row>
    <row r="8" s="50" customFormat="1" customHeight="1" spans="1:25">
      <c r="A8" s="73">
        <v>2090103</v>
      </c>
      <c r="B8" s="73" t="s">
        <v>1369</v>
      </c>
      <c r="C8" s="74">
        <v>1598</v>
      </c>
      <c r="D8" s="79"/>
      <c r="E8" s="79">
        <v>7616.62</v>
      </c>
      <c r="G8" s="78" t="s">
        <v>39</v>
      </c>
      <c r="H8" s="78" t="s">
        <v>40</v>
      </c>
      <c r="I8" s="91">
        <v>7616.62</v>
      </c>
      <c r="J8" s="85">
        <f t="shared" ref="J8:J10" si="6">G8-A8</f>
        <v>-2070002</v>
      </c>
      <c r="K8" s="79">
        <f t="shared" ref="K8:K10" si="7">I8-C8</f>
        <v>6018.62</v>
      </c>
      <c r="L8" s="79"/>
      <c r="M8" s="78" t="s">
        <v>39</v>
      </c>
      <c r="N8" s="78" t="s">
        <v>40</v>
      </c>
      <c r="O8" s="91">
        <v>7749.58</v>
      </c>
      <c r="P8" s="85">
        <f t="shared" ref="P8:P10" si="8">M8-A8</f>
        <v>-2070002</v>
      </c>
      <c r="Q8" s="79">
        <f t="shared" ref="Q8:Q10" si="9">O8-C8</f>
        <v>6151.58</v>
      </c>
      <c r="U8" s="100" t="s">
        <v>39</v>
      </c>
      <c r="V8" s="100" t="s">
        <v>40</v>
      </c>
      <c r="W8" s="101">
        <v>8475.47</v>
      </c>
      <c r="X8" s="50">
        <f t="shared" ref="X8:X10" si="10">C8-W8</f>
        <v>-6877.47</v>
      </c>
      <c r="Y8" s="50">
        <f t="shared" ref="Y8:Y10" si="11">U8-A8</f>
        <v>-2070002</v>
      </c>
    </row>
    <row r="9" s="50" customFormat="1" customHeight="1" spans="1:25">
      <c r="A9" s="73">
        <v>2090199</v>
      </c>
      <c r="B9" s="73" t="s">
        <v>1370</v>
      </c>
      <c r="C9" s="74" t="s">
        <v>1371</v>
      </c>
      <c r="D9" s="79"/>
      <c r="E9" s="79">
        <v>3922.87</v>
      </c>
      <c r="G9" s="78" t="s">
        <v>42</v>
      </c>
      <c r="H9" s="78" t="s">
        <v>43</v>
      </c>
      <c r="I9" s="91">
        <v>3922.87</v>
      </c>
      <c r="J9" s="85">
        <f t="shared" si="6"/>
        <v>-80098</v>
      </c>
      <c r="K9" s="79" t="e">
        <f t="shared" si="7"/>
        <v>#VALUE!</v>
      </c>
      <c r="L9" s="79">
        <v>750</v>
      </c>
      <c r="M9" s="78" t="s">
        <v>42</v>
      </c>
      <c r="N9" s="78" t="s">
        <v>43</v>
      </c>
      <c r="O9" s="91">
        <v>4041.81</v>
      </c>
      <c r="P9" s="85">
        <f t="shared" si="8"/>
        <v>-80098</v>
      </c>
      <c r="Q9" s="79" t="e">
        <f t="shared" si="9"/>
        <v>#VALUE!</v>
      </c>
      <c r="U9" s="100" t="s">
        <v>42</v>
      </c>
      <c r="V9" s="100" t="s">
        <v>43</v>
      </c>
      <c r="W9" s="101">
        <v>4680.94</v>
      </c>
      <c r="X9" s="50" t="e">
        <f t="shared" si="10"/>
        <v>#VALUE!</v>
      </c>
      <c r="Y9" s="50">
        <f t="shared" si="11"/>
        <v>-80098</v>
      </c>
    </row>
    <row r="10" s="50" customFormat="1" customHeight="1" spans="1:25">
      <c r="A10" s="73">
        <v>20903</v>
      </c>
      <c r="B10" s="73" t="s">
        <v>1372</v>
      </c>
      <c r="C10" s="74">
        <v>20011</v>
      </c>
      <c r="D10" s="77"/>
      <c r="E10" s="77">
        <v>135.6</v>
      </c>
      <c r="G10" s="78" t="s">
        <v>45</v>
      </c>
      <c r="H10" s="78" t="s">
        <v>46</v>
      </c>
      <c r="I10" s="91">
        <v>135.6</v>
      </c>
      <c r="J10" s="85">
        <f t="shared" si="6"/>
        <v>1989296</v>
      </c>
      <c r="K10" s="79">
        <f t="shared" si="7"/>
        <v>-19875.4</v>
      </c>
      <c r="L10" s="79"/>
      <c r="M10" s="78" t="s">
        <v>45</v>
      </c>
      <c r="N10" s="78" t="s">
        <v>46</v>
      </c>
      <c r="O10" s="91">
        <v>135.6</v>
      </c>
      <c r="P10" s="85">
        <f t="shared" si="8"/>
        <v>1989296</v>
      </c>
      <c r="Q10" s="79">
        <f t="shared" si="9"/>
        <v>-19875.4</v>
      </c>
      <c r="U10" s="100" t="s">
        <v>45</v>
      </c>
      <c r="V10" s="100" t="s">
        <v>46</v>
      </c>
      <c r="W10" s="101">
        <v>135.6</v>
      </c>
      <c r="X10" s="50">
        <f t="shared" si="10"/>
        <v>19875.4</v>
      </c>
      <c r="Y10" s="50">
        <f t="shared" si="11"/>
        <v>1989296</v>
      </c>
    </row>
    <row r="11" s="50" customFormat="1" customHeight="1" spans="1:25">
      <c r="A11" s="73">
        <v>2090301</v>
      </c>
      <c r="B11" s="73" t="s">
        <v>1373</v>
      </c>
      <c r="C11" s="74">
        <v>13521</v>
      </c>
      <c r="D11" s="79"/>
      <c r="E11" s="79">
        <v>7616.62</v>
      </c>
      <c r="G11" s="78" t="s">
        <v>39</v>
      </c>
      <c r="H11" s="78" t="s">
        <v>40</v>
      </c>
      <c r="I11" s="91">
        <v>7616.62</v>
      </c>
      <c r="J11" s="85">
        <f t="shared" si="0"/>
        <v>-2070200</v>
      </c>
      <c r="K11" s="79">
        <f t="shared" si="1"/>
        <v>-5904.38</v>
      </c>
      <c r="L11" s="79"/>
      <c r="M11" s="78" t="s">
        <v>39</v>
      </c>
      <c r="N11" s="78" t="s">
        <v>40</v>
      </c>
      <c r="O11" s="91">
        <v>7749.58</v>
      </c>
      <c r="P11" s="85">
        <f t="shared" si="2"/>
        <v>-2070200</v>
      </c>
      <c r="Q11" s="79">
        <f t="shared" si="3"/>
        <v>-5771.42</v>
      </c>
      <c r="U11" s="100" t="s">
        <v>39</v>
      </c>
      <c r="V11" s="100" t="s">
        <v>40</v>
      </c>
      <c r="W11" s="101">
        <v>8475.47</v>
      </c>
      <c r="X11" s="50">
        <f t="shared" si="4"/>
        <v>5045.53</v>
      </c>
      <c r="Y11" s="50">
        <f t="shared" si="5"/>
        <v>-2070200</v>
      </c>
    </row>
    <row r="12" s="50" customFormat="1" customHeight="1" spans="1:25">
      <c r="A12" s="73">
        <v>2090302</v>
      </c>
      <c r="B12" s="73" t="s">
        <v>1374</v>
      </c>
      <c r="C12" s="74">
        <v>6280</v>
      </c>
      <c r="D12" s="79"/>
      <c r="E12" s="79">
        <v>3922.87</v>
      </c>
      <c r="G12" s="78" t="s">
        <v>42</v>
      </c>
      <c r="H12" s="78" t="s">
        <v>43</v>
      </c>
      <c r="I12" s="91">
        <v>3922.87</v>
      </c>
      <c r="J12" s="85">
        <f t="shared" si="0"/>
        <v>-80201</v>
      </c>
      <c r="K12" s="79">
        <f t="shared" si="1"/>
        <v>-2357.13</v>
      </c>
      <c r="L12" s="79">
        <v>750</v>
      </c>
      <c r="M12" s="78" t="s">
        <v>42</v>
      </c>
      <c r="N12" s="78" t="s">
        <v>43</v>
      </c>
      <c r="O12" s="91">
        <v>4041.81</v>
      </c>
      <c r="P12" s="85">
        <f t="shared" si="2"/>
        <v>-80201</v>
      </c>
      <c r="Q12" s="79">
        <f t="shared" si="3"/>
        <v>-2238.19</v>
      </c>
      <c r="U12" s="100" t="s">
        <v>42</v>
      </c>
      <c r="V12" s="100" t="s">
        <v>43</v>
      </c>
      <c r="W12" s="101">
        <v>4680.94</v>
      </c>
      <c r="X12" s="50">
        <f t="shared" si="4"/>
        <v>1599.06</v>
      </c>
      <c r="Y12" s="50">
        <f t="shared" si="5"/>
        <v>-80201</v>
      </c>
    </row>
    <row r="13" s="50" customFormat="1" customHeight="1" spans="1:25">
      <c r="A13" s="73">
        <v>2090399</v>
      </c>
      <c r="B13" s="73" t="s">
        <v>1375</v>
      </c>
      <c r="C13" s="74">
        <v>210</v>
      </c>
      <c r="D13" s="77"/>
      <c r="E13" s="77">
        <v>135.6</v>
      </c>
      <c r="G13" s="78" t="s">
        <v>45</v>
      </c>
      <c r="H13" s="78" t="s">
        <v>46</v>
      </c>
      <c r="I13" s="91">
        <v>135.6</v>
      </c>
      <c r="J13" s="85">
        <f t="shared" si="0"/>
        <v>-80200</v>
      </c>
      <c r="K13" s="79">
        <f t="shared" si="1"/>
        <v>-74.4</v>
      </c>
      <c r="L13" s="79"/>
      <c r="M13" s="78" t="s">
        <v>45</v>
      </c>
      <c r="N13" s="78" t="s">
        <v>46</v>
      </c>
      <c r="O13" s="91">
        <v>135.6</v>
      </c>
      <c r="P13" s="85">
        <f t="shared" si="2"/>
        <v>-80200</v>
      </c>
      <c r="Q13" s="79">
        <f t="shared" si="3"/>
        <v>-74.4</v>
      </c>
      <c r="U13" s="100" t="s">
        <v>45</v>
      </c>
      <c r="V13" s="100" t="s">
        <v>46</v>
      </c>
      <c r="W13" s="101">
        <v>135.6</v>
      </c>
      <c r="X13" s="50">
        <f t="shared" si="4"/>
        <v>74.4</v>
      </c>
      <c r="Y13" s="50">
        <f t="shared" si="5"/>
        <v>-80200</v>
      </c>
    </row>
    <row r="14" s="50" customFormat="1" customHeight="1" spans="1:25">
      <c r="A14" s="73">
        <v>20910</v>
      </c>
      <c r="B14" s="73" t="s">
        <v>1376</v>
      </c>
      <c r="C14" s="74">
        <v>5916</v>
      </c>
      <c r="D14" s="79"/>
      <c r="E14" s="79">
        <v>7616.62</v>
      </c>
      <c r="G14" s="78" t="s">
        <v>39</v>
      </c>
      <c r="H14" s="78" t="s">
        <v>40</v>
      </c>
      <c r="I14" s="91">
        <v>7616.62</v>
      </c>
      <c r="J14" s="85">
        <f t="shared" ref="J14:J18" si="12">G14-A14</f>
        <v>-809</v>
      </c>
      <c r="K14" s="79">
        <f t="shared" ref="K14:K18" si="13">I14-C14</f>
        <v>1700.62</v>
      </c>
      <c r="L14" s="79"/>
      <c r="M14" s="78" t="s">
        <v>39</v>
      </c>
      <c r="N14" s="78" t="s">
        <v>40</v>
      </c>
      <c r="O14" s="91">
        <v>7749.58</v>
      </c>
      <c r="P14" s="85">
        <f t="shared" ref="P14:P18" si="14">M14-A14</f>
        <v>-809</v>
      </c>
      <c r="Q14" s="79">
        <f t="shared" ref="Q14:Q18" si="15">O14-C14</f>
        <v>1833.58</v>
      </c>
      <c r="U14" s="100" t="s">
        <v>39</v>
      </c>
      <c r="V14" s="100" t="s">
        <v>40</v>
      </c>
      <c r="W14" s="101">
        <v>8475.47</v>
      </c>
      <c r="X14" s="50">
        <f t="shared" ref="X14:X18" si="16">C14-W14</f>
        <v>-2559.47</v>
      </c>
      <c r="Y14" s="50">
        <f t="shared" ref="Y14:Y18" si="17">U14-A14</f>
        <v>-809</v>
      </c>
    </row>
    <row r="15" s="50" customFormat="1" customHeight="1" spans="1:25">
      <c r="A15" s="73">
        <v>2091001</v>
      </c>
      <c r="B15" s="73" t="s">
        <v>1377</v>
      </c>
      <c r="C15" s="74">
        <v>5184</v>
      </c>
      <c r="D15" s="79"/>
      <c r="E15" s="79">
        <v>3922.87</v>
      </c>
      <c r="G15" s="78" t="s">
        <v>42</v>
      </c>
      <c r="H15" s="78" t="s">
        <v>43</v>
      </c>
      <c r="I15" s="91">
        <v>3922.87</v>
      </c>
      <c r="J15" s="85">
        <f t="shared" si="12"/>
        <v>-80900</v>
      </c>
      <c r="K15" s="79">
        <f t="shared" si="13"/>
        <v>-1261.13</v>
      </c>
      <c r="L15" s="79">
        <v>750</v>
      </c>
      <c r="M15" s="78" t="s">
        <v>42</v>
      </c>
      <c r="N15" s="78" t="s">
        <v>43</v>
      </c>
      <c r="O15" s="91">
        <v>4041.81</v>
      </c>
      <c r="P15" s="85">
        <f t="shared" si="14"/>
        <v>-80900</v>
      </c>
      <c r="Q15" s="79">
        <f t="shared" si="15"/>
        <v>-1142.19</v>
      </c>
      <c r="U15" s="100" t="s">
        <v>42</v>
      </c>
      <c r="V15" s="100" t="s">
        <v>43</v>
      </c>
      <c r="W15" s="101">
        <v>4680.94</v>
      </c>
      <c r="X15" s="50">
        <f t="shared" si="16"/>
        <v>503.06</v>
      </c>
      <c r="Y15" s="50">
        <f t="shared" si="17"/>
        <v>-80900</v>
      </c>
    </row>
    <row r="16" s="50" customFormat="1" customHeight="1" spans="1:25">
      <c r="A16" s="73">
        <v>2091002</v>
      </c>
      <c r="B16" s="73" t="s">
        <v>1378</v>
      </c>
      <c r="C16" s="74">
        <v>732</v>
      </c>
      <c r="D16" s="77"/>
      <c r="E16" s="77">
        <v>135.6</v>
      </c>
      <c r="G16" s="78" t="s">
        <v>45</v>
      </c>
      <c r="H16" s="78" t="s">
        <v>46</v>
      </c>
      <c r="I16" s="91">
        <v>135.6</v>
      </c>
      <c r="J16" s="85">
        <f t="shared" si="12"/>
        <v>-80803</v>
      </c>
      <c r="K16" s="79">
        <f t="shared" si="13"/>
        <v>-596.4</v>
      </c>
      <c r="L16" s="79"/>
      <c r="M16" s="78" t="s">
        <v>45</v>
      </c>
      <c r="N16" s="78" t="s">
        <v>46</v>
      </c>
      <c r="O16" s="91">
        <v>135.6</v>
      </c>
      <c r="P16" s="85">
        <f t="shared" si="14"/>
        <v>-80803</v>
      </c>
      <c r="Q16" s="79">
        <f t="shared" si="15"/>
        <v>-596.4</v>
      </c>
      <c r="U16" s="100" t="s">
        <v>45</v>
      </c>
      <c r="V16" s="100" t="s">
        <v>46</v>
      </c>
      <c r="W16" s="101">
        <v>135.6</v>
      </c>
      <c r="X16" s="50">
        <f t="shared" si="16"/>
        <v>596.4</v>
      </c>
      <c r="Y16" s="50">
        <f t="shared" si="17"/>
        <v>-80803</v>
      </c>
    </row>
    <row r="17" s="50" customFormat="1" customHeight="1" spans="1:25">
      <c r="A17" s="73">
        <v>20911</v>
      </c>
      <c r="B17" s="73" t="s">
        <v>1379</v>
      </c>
      <c r="C17" s="74">
        <v>41334</v>
      </c>
      <c r="D17" s="79"/>
      <c r="E17" s="79">
        <v>7616.62</v>
      </c>
      <c r="G17" s="78" t="s">
        <v>39</v>
      </c>
      <c r="H17" s="78" t="s">
        <v>40</v>
      </c>
      <c r="I17" s="91">
        <v>7616.62</v>
      </c>
      <c r="J17" s="85">
        <f t="shared" si="12"/>
        <v>-810</v>
      </c>
      <c r="K17" s="79">
        <f t="shared" si="13"/>
        <v>-33717.38</v>
      </c>
      <c r="L17" s="79"/>
      <c r="M17" s="78" t="s">
        <v>39</v>
      </c>
      <c r="N17" s="78" t="s">
        <v>40</v>
      </c>
      <c r="O17" s="91">
        <v>7749.58</v>
      </c>
      <c r="P17" s="85">
        <f t="shared" si="14"/>
        <v>-810</v>
      </c>
      <c r="Q17" s="79">
        <f t="shared" si="15"/>
        <v>-33584.42</v>
      </c>
      <c r="U17" s="100" t="s">
        <v>39</v>
      </c>
      <c r="V17" s="100" t="s">
        <v>40</v>
      </c>
      <c r="W17" s="101">
        <v>8475.47</v>
      </c>
      <c r="X17" s="50">
        <f t="shared" si="16"/>
        <v>32858.53</v>
      </c>
      <c r="Y17" s="50">
        <f t="shared" si="17"/>
        <v>-810</v>
      </c>
    </row>
    <row r="18" s="50" customFormat="1" customHeight="1" spans="1:25">
      <c r="A18" s="73">
        <v>2091101</v>
      </c>
      <c r="B18" s="73" t="s">
        <v>1380</v>
      </c>
      <c r="C18" s="74">
        <v>41334</v>
      </c>
      <c r="D18" s="79"/>
      <c r="E18" s="79">
        <v>3922.87</v>
      </c>
      <c r="G18" s="78" t="s">
        <v>42</v>
      </c>
      <c r="H18" s="78" t="s">
        <v>43</v>
      </c>
      <c r="I18" s="91">
        <v>3922.87</v>
      </c>
      <c r="J18" s="85">
        <f t="shared" si="12"/>
        <v>-81000</v>
      </c>
      <c r="K18" s="79">
        <f t="shared" si="13"/>
        <v>-37411.13</v>
      </c>
      <c r="L18" s="79">
        <v>750</v>
      </c>
      <c r="M18" s="78" t="s">
        <v>42</v>
      </c>
      <c r="N18" s="78" t="s">
        <v>43</v>
      </c>
      <c r="O18" s="91">
        <v>4041.81</v>
      </c>
      <c r="P18" s="85">
        <f t="shared" si="14"/>
        <v>-81000</v>
      </c>
      <c r="Q18" s="79">
        <f t="shared" si="15"/>
        <v>-37292.19</v>
      </c>
      <c r="U18" s="100" t="s">
        <v>42</v>
      </c>
      <c r="V18" s="100" t="s">
        <v>43</v>
      </c>
      <c r="W18" s="101">
        <v>4680.94</v>
      </c>
      <c r="X18" s="50">
        <f t="shared" si="16"/>
        <v>36653.06</v>
      </c>
      <c r="Y18" s="50">
        <f t="shared" si="17"/>
        <v>-81000</v>
      </c>
    </row>
    <row r="19" s="53" customFormat="1" customHeight="1" spans="1:24">
      <c r="A19" s="69">
        <v>230</v>
      </c>
      <c r="B19" s="69" t="s">
        <v>1381</v>
      </c>
      <c r="C19" s="70">
        <v>82372</v>
      </c>
      <c r="G19" s="80" t="str">
        <f>""</f>
        <v/>
      </c>
      <c r="H19" s="80" t="str">
        <f>""</f>
        <v/>
      </c>
      <c r="I19" s="80" t="str">
        <f>""</f>
        <v/>
      </c>
      <c r="J19" s="92"/>
      <c r="M19" s="80" t="str">
        <f>""</f>
        <v/>
      </c>
      <c r="N19" s="93" t="str">
        <f>""</f>
        <v/>
      </c>
      <c r="O19" s="80" t="str">
        <f>""</f>
        <v/>
      </c>
      <c r="W19" s="102" t="e">
        <f>W20+#REF!+#REF!+#REF!+#REF!+#REF!+#REF!+#REF!+#REF!+#REF!+#REF!+#REF!+#REF!+#REF!+#REF!+#REF!+#REF!+#REF!+#REF!+#REF!+#REF!</f>
        <v>#REF!</v>
      </c>
      <c r="X19" s="102" t="e">
        <f>X20+#REF!+#REF!+#REF!+#REF!+#REF!+#REF!+#REF!+#REF!+#REF!+#REF!+#REF!+#REF!+#REF!+#REF!+#REF!+#REF!+#REF!+#REF!+#REF!+#REF!</f>
        <v>#REF!</v>
      </c>
    </row>
    <row r="20" s="50" customFormat="1" customHeight="1" spans="1:25">
      <c r="A20" s="73">
        <v>23009</v>
      </c>
      <c r="B20" s="73" t="s">
        <v>1382</v>
      </c>
      <c r="C20" s="74">
        <v>51790</v>
      </c>
      <c r="G20" s="78"/>
      <c r="H20" s="78"/>
      <c r="I20" s="91"/>
      <c r="J20" s="85"/>
      <c r="Q20" s="79"/>
      <c r="U20" s="100" t="s">
        <v>1133</v>
      </c>
      <c r="V20" s="100" t="s">
        <v>1383</v>
      </c>
      <c r="W20" s="101">
        <v>19998</v>
      </c>
      <c r="X20" s="50">
        <f>C20-W20</f>
        <v>31792</v>
      </c>
      <c r="Y20" s="50">
        <f>U20-A20</f>
        <v>-22777</v>
      </c>
    </row>
    <row r="21" s="50" customFormat="1" customHeight="1" spans="1:25">
      <c r="A21" s="73">
        <v>2300903</v>
      </c>
      <c r="B21" s="73" t="s">
        <v>1384</v>
      </c>
      <c r="C21" s="74">
        <v>7578</v>
      </c>
      <c r="G21" s="78"/>
      <c r="H21" s="78"/>
      <c r="I21" s="91"/>
      <c r="J21" s="85"/>
      <c r="Q21" s="79"/>
      <c r="U21" s="100" t="s">
        <v>1135</v>
      </c>
      <c r="V21" s="100" t="s">
        <v>1385</v>
      </c>
      <c r="W21" s="101">
        <v>19998</v>
      </c>
      <c r="X21" s="50">
        <f>C21-W21</f>
        <v>-12420</v>
      </c>
      <c r="Y21" s="50">
        <f>U21-A21</f>
        <v>-2277700</v>
      </c>
    </row>
    <row r="22" s="50" customFormat="1" customHeight="1" spans="1:25">
      <c r="A22" s="73">
        <v>2300903</v>
      </c>
      <c r="B22" s="73" t="s">
        <v>1386</v>
      </c>
      <c r="C22" s="74">
        <v>27924</v>
      </c>
      <c r="G22" s="78"/>
      <c r="H22" s="78"/>
      <c r="I22" s="91"/>
      <c r="J22" s="85"/>
      <c r="Q22" s="79"/>
      <c r="U22" s="100" t="s">
        <v>1137</v>
      </c>
      <c r="V22" s="100" t="s">
        <v>1387</v>
      </c>
      <c r="W22" s="101">
        <v>19998</v>
      </c>
      <c r="X22" s="50">
        <f>C22-W22</f>
        <v>7926</v>
      </c>
      <c r="Y22" s="50">
        <f>U22-A22</f>
        <v>19398</v>
      </c>
    </row>
    <row r="23" s="50" customFormat="1" customHeight="1" spans="1:17">
      <c r="A23" s="73">
        <v>2300903</v>
      </c>
      <c r="B23" s="73" t="s">
        <v>1388</v>
      </c>
      <c r="C23" s="74">
        <v>16288</v>
      </c>
      <c r="G23" s="78"/>
      <c r="H23" s="78"/>
      <c r="I23" s="91"/>
      <c r="J23" s="85"/>
      <c r="Q23" s="79"/>
    </row>
    <row r="24" s="50" customFormat="1" customHeight="1" spans="1:17">
      <c r="A24" s="73">
        <v>23014</v>
      </c>
      <c r="B24" s="73" t="s">
        <v>1389</v>
      </c>
      <c r="C24" s="74">
        <v>30080</v>
      </c>
      <c r="G24" s="78"/>
      <c r="H24" s="78"/>
      <c r="I24" s="91"/>
      <c r="J24" s="85"/>
      <c r="Q24" s="79"/>
    </row>
    <row r="25" s="50" customFormat="1" customHeight="1" spans="1:17">
      <c r="A25" s="73">
        <v>2301402</v>
      </c>
      <c r="B25" s="73" t="s">
        <v>1390</v>
      </c>
      <c r="C25" s="74">
        <v>2200</v>
      </c>
      <c r="G25" s="78"/>
      <c r="H25" s="78"/>
      <c r="I25" s="91"/>
      <c r="J25" s="85"/>
      <c r="Q25" s="79"/>
    </row>
    <row r="26" s="50" customFormat="1" customHeight="1" spans="1:17">
      <c r="A26" s="73">
        <v>2301402</v>
      </c>
      <c r="B26" s="73" t="s">
        <v>1391</v>
      </c>
      <c r="C26" s="74">
        <v>27880</v>
      </c>
      <c r="G26" s="78"/>
      <c r="H26" s="78"/>
      <c r="I26" s="91"/>
      <c r="J26" s="85"/>
      <c r="Q26" s="79"/>
    </row>
    <row r="27" s="50" customFormat="1" customHeight="1" spans="1:17">
      <c r="A27" s="73">
        <v>23017</v>
      </c>
      <c r="B27" s="73" t="s">
        <v>1392</v>
      </c>
      <c r="C27" s="74">
        <v>400</v>
      </c>
      <c r="G27" s="78"/>
      <c r="H27" s="78"/>
      <c r="I27" s="91"/>
      <c r="J27" s="85"/>
      <c r="Q27" s="79"/>
    </row>
    <row r="28" s="50" customFormat="1" customHeight="1" spans="1:17">
      <c r="A28" s="73">
        <v>23017</v>
      </c>
      <c r="B28" s="73" t="s">
        <v>1393</v>
      </c>
      <c r="C28" s="74">
        <v>97</v>
      </c>
      <c r="G28" s="78"/>
      <c r="H28" s="78"/>
      <c r="I28" s="91"/>
      <c r="J28" s="85"/>
      <c r="Q28" s="79"/>
    </row>
    <row r="29" s="50" customFormat="1" customHeight="1" spans="1:25">
      <c r="A29" s="73">
        <v>23017</v>
      </c>
      <c r="B29" s="73" t="s">
        <v>1394</v>
      </c>
      <c r="C29" s="74">
        <v>5</v>
      </c>
      <c r="D29" s="79">
        <v>105429</v>
      </c>
      <c r="E29" s="56">
        <v>595734.14</v>
      </c>
      <c r="F29" s="50">
        <f>104401+13602</f>
        <v>118003</v>
      </c>
      <c r="G29" s="78" t="s">
        <v>36</v>
      </c>
      <c r="H29" s="78" t="s">
        <v>37</v>
      </c>
      <c r="I29" s="91">
        <v>596221.15</v>
      </c>
      <c r="J29" s="85" t="e">
        <f>G29-#REF!</f>
        <v>#REF!</v>
      </c>
      <c r="K29" s="79">
        <f>I29-C29</f>
        <v>596216.15</v>
      </c>
      <c r="L29" s="79">
        <v>75943</v>
      </c>
      <c r="M29" s="78" t="s">
        <v>36</v>
      </c>
      <c r="N29" s="78" t="s">
        <v>37</v>
      </c>
      <c r="O29" s="91">
        <v>643048.95</v>
      </c>
      <c r="P29" s="85" t="e">
        <f>M29-#REF!</f>
        <v>#REF!</v>
      </c>
      <c r="Q29" s="79">
        <f>O29-C29</f>
        <v>643043.95</v>
      </c>
      <c r="S29" s="50">
        <v>717759</v>
      </c>
      <c r="U29" s="100" t="s">
        <v>36</v>
      </c>
      <c r="V29" s="100" t="s">
        <v>37</v>
      </c>
      <c r="W29" s="101">
        <v>659380.53</v>
      </c>
      <c r="X29" s="50">
        <f>C29-W29</f>
        <v>-659375.53</v>
      </c>
      <c r="Y29" s="50" t="e">
        <f>U29-#REF!</f>
        <v>#REF!</v>
      </c>
    </row>
    <row r="30" s="54" customFormat="1" customHeight="1" spans="1:17">
      <c r="A30" s="81" t="s">
        <v>1395</v>
      </c>
      <c r="B30" s="82"/>
      <c r="C30" s="83">
        <v>194409</v>
      </c>
      <c r="G30" s="84"/>
      <c r="H30" s="84"/>
      <c r="I30" s="94"/>
      <c r="J30" s="95"/>
      <c r="Q30" s="103"/>
    </row>
    <row r="31" customHeight="1" spans="17:17">
      <c r="Q31" s="104"/>
    </row>
    <row r="32" customHeight="1" spans="17:17">
      <c r="Q32" s="104"/>
    </row>
    <row r="33" customHeight="1" spans="17:17">
      <c r="Q33" s="104"/>
    </row>
    <row r="34" customHeight="1" spans="17:17">
      <c r="Q34" s="104"/>
    </row>
    <row r="35" customHeight="1" spans="17:17">
      <c r="Q35" s="104"/>
    </row>
  </sheetData>
  <mergeCells count="2">
    <mergeCell ref="A2:C2"/>
    <mergeCell ref="A30:B30"/>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F10" sqref="F10"/>
    </sheetView>
  </sheetViews>
  <sheetFormatPr defaultColWidth="9" defaultRowHeight="28.5" customHeight="1" outlineLevelCol="2"/>
  <cols>
    <col min="1" max="1" width="41.5" customWidth="1"/>
    <col min="2" max="3" width="16.75" customWidth="1"/>
  </cols>
  <sheetData>
    <row r="1" customHeight="1" spans="1:3">
      <c r="A1" s="36" t="s">
        <v>1396</v>
      </c>
      <c r="B1" s="37"/>
      <c r="C1" s="37"/>
    </row>
    <row r="2" customHeight="1" spans="1:3">
      <c r="A2" s="38" t="s">
        <v>1397</v>
      </c>
      <c r="B2" s="38"/>
      <c r="C2" s="38"/>
    </row>
    <row r="3" customHeight="1" spans="1:3">
      <c r="A3" s="39"/>
      <c r="B3" s="39"/>
      <c r="C3" s="40" t="s">
        <v>2</v>
      </c>
    </row>
    <row r="4" customHeight="1" spans="1:3">
      <c r="A4" s="41" t="s">
        <v>31</v>
      </c>
      <c r="B4" s="41" t="s">
        <v>4</v>
      </c>
      <c r="C4" s="42" t="s">
        <v>1398</v>
      </c>
    </row>
    <row r="5" customHeight="1" spans="1:3">
      <c r="A5" s="43" t="s">
        <v>1399</v>
      </c>
      <c r="B5" s="44"/>
      <c r="C5" s="44">
        <v>112985.27</v>
      </c>
    </row>
    <row r="6" customHeight="1" spans="1:3">
      <c r="A6" s="46" t="s">
        <v>1400</v>
      </c>
      <c r="B6" s="47"/>
      <c r="C6" s="47">
        <v>179630.51</v>
      </c>
    </row>
    <row r="7" customHeight="1" spans="1:3">
      <c r="A7" s="48" t="s">
        <v>1401</v>
      </c>
      <c r="B7" s="49"/>
      <c r="C7" s="49">
        <v>54000</v>
      </c>
    </row>
    <row r="8" customHeight="1" spans="1:3">
      <c r="A8" s="48" t="s">
        <v>1402</v>
      </c>
      <c r="B8" s="49"/>
      <c r="C8" s="49">
        <v>56483.03</v>
      </c>
    </row>
    <row r="9" customHeight="1" spans="1:3">
      <c r="A9" s="48" t="s">
        <v>1403</v>
      </c>
      <c r="B9" s="49"/>
      <c r="C9" s="49">
        <v>110502.24</v>
      </c>
    </row>
    <row r="10" customHeight="1" spans="1:3">
      <c r="A10" s="48" t="s">
        <v>1404</v>
      </c>
      <c r="B10" s="49">
        <v>12000</v>
      </c>
      <c r="C10" s="49"/>
    </row>
    <row r="11" customHeight="1" spans="1:3">
      <c r="A11" s="48" t="s">
        <v>1405</v>
      </c>
      <c r="B11" s="49">
        <v>191630.51</v>
      </c>
      <c r="C11" s="49"/>
    </row>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
  <sheetViews>
    <sheetView topLeftCell="A13" workbookViewId="0">
      <selection activeCell="A10" sqref="A10"/>
    </sheetView>
  </sheetViews>
  <sheetFormatPr defaultColWidth="7" defaultRowHeight="13.8"/>
  <cols>
    <col min="1" max="1" width="40.75" style="55" customWidth="1"/>
    <col min="2" max="2" width="21.75" style="56" customWidth="1"/>
    <col min="3" max="3" width="10.3796296296296" style="50" hidden="1" customWidth="1"/>
    <col min="4" max="4" width="9.62962962962963" style="57" hidden="1" customWidth="1"/>
    <col min="5" max="5" width="8.12962962962963" style="57" hidden="1" customWidth="1"/>
    <col min="6" max="6" width="9.62962962962963" style="58" hidden="1" customWidth="1"/>
    <col min="7" max="7" width="17.5" style="58" hidden="1" customWidth="1"/>
    <col min="8" max="8" width="12.5" style="59" hidden="1" customWidth="1"/>
    <col min="9" max="9" width="7" style="60" hidden="1" customWidth="1"/>
    <col min="10" max="11" width="7" style="57" hidden="1" customWidth="1"/>
    <col min="12" max="12" width="13.8796296296296" style="57" hidden="1" customWidth="1"/>
    <col min="13" max="13" width="7.87962962962963" style="57" hidden="1" customWidth="1"/>
    <col min="14" max="14" width="9.5" style="57" hidden="1" customWidth="1"/>
    <col min="15" max="15" width="6.87962962962963" style="57" hidden="1" customWidth="1"/>
    <col min="16" max="16" width="9" style="57" hidden="1" customWidth="1"/>
    <col min="17" max="17" width="5.87962962962963" style="57" hidden="1" customWidth="1"/>
    <col min="18" max="18" width="5.25" style="57" hidden="1" customWidth="1"/>
    <col min="19" max="19" width="6.5" style="57" hidden="1" customWidth="1"/>
    <col min="20" max="21" width="7" style="57" hidden="1" customWidth="1"/>
    <col min="22" max="22" width="10.6296296296296" style="57" hidden="1" customWidth="1"/>
    <col min="23" max="23" width="10.5" style="57" hidden="1" customWidth="1"/>
    <col min="24" max="24" width="7" style="57" hidden="1" customWidth="1"/>
    <col min="25" max="16384" width="7" style="57"/>
  </cols>
  <sheetData>
    <row r="1" ht="29.25" customHeight="1" spans="1:1">
      <c r="A1" s="61" t="s">
        <v>28</v>
      </c>
    </row>
    <row r="2" ht="39.75" customHeight="1" spans="1:8">
      <c r="A2" s="241" t="s">
        <v>29</v>
      </c>
      <c r="B2" s="241"/>
      <c r="F2" s="57"/>
      <c r="G2" s="57"/>
      <c r="H2" s="57"/>
    </row>
    <row r="3" s="50" customFormat="1" ht="24.75" customHeight="1" spans="1:12">
      <c r="A3" s="55"/>
      <c r="B3" s="157" t="s">
        <v>30</v>
      </c>
      <c r="D3" s="50">
        <v>12.11</v>
      </c>
      <c r="F3" s="50">
        <v>12.22</v>
      </c>
      <c r="I3" s="85"/>
      <c r="L3" s="50">
        <v>1.2</v>
      </c>
    </row>
    <row r="4" s="50" customFormat="1" ht="24" customHeight="1" spans="1:14">
      <c r="A4" s="66" t="s">
        <v>31</v>
      </c>
      <c r="B4" s="67" t="s">
        <v>4</v>
      </c>
      <c r="F4" s="68" t="s">
        <v>32</v>
      </c>
      <c r="G4" s="68" t="s">
        <v>33</v>
      </c>
      <c r="H4" s="68" t="s">
        <v>34</v>
      </c>
      <c r="I4" s="85"/>
      <c r="L4" s="68" t="s">
        <v>32</v>
      </c>
      <c r="M4" s="86" t="s">
        <v>33</v>
      </c>
      <c r="N4" s="68" t="s">
        <v>34</v>
      </c>
    </row>
    <row r="5" s="55" customFormat="1" ht="24" customHeight="1" spans="1:24">
      <c r="A5" s="218" t="s">
        <v>35</v>
      </c>
      <c r="B5" s="223">
        <f>SUM(B6:B24)</f>
        <v>375470</v>
      </c>
      <c r="C5" s="55">
        <v>105429</v>
      </c>
      <c r="D5" s="55">
        <v>595734.14</v>
      </c>
      <c r="E5" s="55">
        <f>104401+13602</f>
        <v>118003</v>
      </c>
      <c r="F5" s="169" t="s">
        <v>36</v>
      </c>
      <c r="G5" s="169" t="s">
        <v>37</v>
      </c>
      <c r="H5" s="169">
        <v>596221.15</v>
      </c>
      <c r="I5" s="55" t="e">
        <f t="shared" ref="I5" si="0">F5-A5</f>
        <v>#VALUE!</v>
      </c>
      <c r="J5" s="55">
        <f t="shared" ref="J5" si="1">H5-B5</f>
        <v>220751.15</v>
      </c>
      <c r="K5" s="55">
        <v>75943</v>
      </c>
      <c r="L5" s="169" t="s">
        <v>36</v>
      </c>
      <c r="M5" s="169" t="s">
        <v>37</v>
      </c>
      <c r="N5" s="169">
        <v>643048.95</v>
      </c>
      <c r="O5" s="55" t="e">
        <f t="shared" ref="O5" si="2">L5-A5</f>
        <v>#VALUE!</v>
      </c>
      <c r="P5" s="55">
        <f t="shared" ref="P5" si="3">N5-B5</f>
        <v>267578.95</v>
      </c>
      <c r="R5" s="55">
        <v>717759</v>
      </c>
      <c r="T5" s="173" t="s">
        <v>36</v>
      </c>
      <c r="U5" s="173" t="s">
        <v>37</v>
      </c>
      <c r="V5" s="173">
        <v>659380.53</v>
      </c>
      <c r="W5" s="55">
        <f t="shared" ref="W5" si="4">B5-V5</f>
        <v>-283910.53</v>
      </c>
      <c r="X5" s="55" t="e">
        <f t="shared" ref="X5" si="5">T5-A5</f>
        <v>#VALUE!</v>
      </c>
    </row>
    <row r="6" s="278" customFormat="1" ht="24" customHeight="1" spans="1:24">
      <c r="A6" s="280" t="s">
        <v>38</v>
      </c>
      <c r="B6" s="281">
        <v>42937</v>
      </c>
      <c r="D6" s="278">
        <v>7616.62</v>
      </c>
      <c r="F6" s="282" t="s">
        <v>39</v>
      </c>
      <c r="G6" s="282" t="s">
        <v>40</v>
      </c>
      <c r="H6" s="282">
        <v>7616.62</v>
      </c>
      <c r="I6" s="278" t="e">
        <f>F6-#REF!</f>
        <v>#REF!</v>
      </c>
      <c r="J6" s="278" t="e">
        <f>H6-#REF!</f>
        <v>#REF!</v>
      </c>
      <c r="L6" s="282" t="s">
        <v>39</v>
      </c>
      <c r="M6" s="282" t="s">
        <v>40</v>
      </c>
      <c r="N6" s="282">
        <v>7749.58</v>
      </c>
      <c r="O6" s="278" t="e">
        <f>L6-#REF!</f>
        <v>#REF!</v>
      </c>
      <c r="P6" s="278" t="e">
        <f>N6-#REF!</f>
        <v>#REF!</v>
      </c>
      <c r="T6" s="285" t="s">
        <v>39</v>
      </c>
      <c r="U6" s="285" t="s">
        <v>40</v>
      </c>
      <c r="V6" s="285">
        <v>8475.47</v>
      </c>
      <c r="W6" s="278" t="e">
        <f>#REF!-V6</f>
        <v>#REF!</v>
      </c>
      <c r="X6" s="278" t="e">
        <f>T6-#REF!</f>
        <v>#REF!</v>
      </c>
    </row>
    <row r="7" s="279" customFormat="1" ht="24" customHeight="1" spans="1:24">
      <c r="A7" s="280" t="s">
        <v>41</v>
      </c>
      <c r="B7" s="281">
        <v>6204</v>
      </c>
      <c r="D7" s="279">
        <v>3922.87</v>
      </c>
      <c r="F7" s="76" t="s">
        <v>42</v>
      </c>
      <c r="G7" s="76" t="s">
        <v>43</v>
      </c>
      <c r="H7" s="76">
        <v>3922.87</v>
      </c>
      <c r="I7" s="279" t="e">
        <f>F7-#REF!</f>
        <v>#REF!</v>
      </c>
      <c r="J7" s="279" t="e">
        <f>H7-#REF!</f>
        <v>#REF!</v>
      </c>
      <c r="K7" s="279">
        <v>750</v>
      </c>
      <c r="L7" s="76" t="s">
        <v>42</v>
      </c>
      <c r="M7" s="76" t="s">
        <v>43</v>
      </c>
      <c r="N7" s="76">
        <v>4041.81</v>
      </c>
      <c r="O7" s="279" t="e">
        <f>L7-#REF!</f>
        <v>#REF!</v>
      </c>
      <c r="P7" s="279" t="e">
        <f>N7-#REF!</f>
        <v>#REF!</v>
      </c>
      <c r="T7" s="98" t="s">
        <v>42</v>
      </c>
      <c r="U7" s="98" t="s">
        <v>43</v>
      </c>
      <c r="V7" s="98">
        <v>4680.94</v>
      </c>
      <c r="W7" s="279" t="e">
        <f>#REF!-V7</f>
        <v>#REF!</v>
      </c>
      <c r="X7" s="279" t="e">
        <f>T7-#REF!</f>
        <v>#REF!</v>
      </c>
    </row>
    <row r="8" s="50" customFormat="1" ht="24" customHeight="1" spans="1:24">
      <c r="A8" s="280" t="s">
        <v>44</v>
      </c>
      <c r="B8" s="281">
        <v>102895</v>
      </c>
      <c r="C8" s="77"/>
      <c r="D8" s="77">
        <v>135.6</v>
      </c>
      <c r="F8" s="78" t="s">
        <v>45</v>
      </c>
      <c r="G8" s="78" t="s">
        <v>46</v>
      </c>
      <c r="H8" s="91">
        <v>135.6</v>
      </c>
      <c r="I8" s="85" t="e">
        <f>F8-#REF!</f>
        <v>#REF!</v>
      </c>
      <c r="J8" s="79" t="e">
        <f>H8-#REF!</f>
        <v>#REF!</v>
      </c>
      <c r="K8" s="79"/>
      <c r="L8" s="78" t="s">
        <v>45</v>
      </c>
      <c r="M8" s="78" t="s">
        <v>46</v>
      </c>
      <c r="N8" s="91">
        <v>135.6</v>
      </c>
      <c r="O8" s="85" t="e">
        <f>L8-#REF!</f>
        <v>#REF!</v>
      </c>
      <c r="P8" s="79" t="e">
        <f>N8-#REF!</f>
        <v>#REF!</v>
      </c>
      <c r="T8" s="100" t="s">
        <v>45</v>
      </c>
      <c r="U8" s="100" t="s">
        <v>46</v>
      </c>
      <c r="V8" s="101">
        <v>135.6</v>
      </c>
      <c r="W8" s="50" t="e">
        <f>#REF!-V8</f>
        <v>#REF!</v>
      </c>
      <c r="X8" s="50" t="e">
        <f>T8-#REF!</f>
        <v>#REF!</v>
      </c>
    </row>
    <row r="9" s="50" customFormat="1" ht="24" customHeight="1" spans="1:24">
      <c r="A9" s="280" t="s">
        <v>47</v>
      </c>
      <c r="B9" s="281">
        <v>3509</v>
      </c>
      <c r="C9" s="79">
        <v>105429</v>
      </c>
      <c r="D9" s="56">
        <v>595734.14</v>
      </c>
      <c r="E9" s="50">
        <f>104401+13602</f>
        <v>118003</v>
      </c>
      <c r="F9" s="78" t="s">
        <v>36</v>
      </c>
      <c r="G9" s="78" t="s">
        <v>37</v>
      </c>
      <c r="H9" s="91">
        <v>596221.15</v>
      </c>
      <c r="I9" s="85" t="e">
        <f>F9-#REF!</f>
        <v>#REF!</v>
      </c>
      <c r="J9" s="79" t="e">
        <f>H9-#REF!</f>
        <v>#REF!</v>
      </c>
      <c r="K9" s="79">
        <v>75943</v>
      </c>
      <c r="L9" s="78" t="s">
        <v>36</v>
      </c>
      <c r="M9" s="78" t="s">
        <v>37</v>
      </c>
      <c r="N9" s="91">
        <v>643048.95</v>
      </c>
      <c r="O9" s="85" t="e">
        <f>L9-#REF!</f>
        <v>#REF!</v>
      </c>
      <c r="P9" s="79" t="e">
        <f>N9-#REF!</f>
        <v>#REF!</v>
      </c>
      <c r="R9" s="50">
        <v>717759</v>
      </c>
      <c r="T9" s="100" t="s">
        <v>36</v>
      </c>
      <c r="U9" s="100" t="s">
        <v>37</v>
      </c>
      <c r="V9" s="101">
        <v>659380.53</v>
      </c>
      <c r="W9" s="50" t="e">
        <f>#REF!-V9</f>
        <v>#REF!</v>
      </c>
      <c r="X9" s="50" t="e">
        <f>T9-#REF!</f>
        <v>#REF!</v>
      </c>
    </row>
    <row r="10" s="50" customFormat="1" ht="24" customHeight="1" spans="1:24">
      <c r="A10" s="280" t="s">
        <v>48</v>
      </c>
      <c r="B10" s="281">
        <v>2306</v>
      </c>
      <c r="C10" s="79"/>
      <c r="D10" s="79">
        <v>7616.62</v>
      </c>
      <c r="F10" s="78" t="s">
        <v>39</v>
      </c>
      <c r="G10" s="78" t="s">
        <v>40</v>
      </c>
      <c r="H10" s="91">
        <v>7616.62</v>
      </c>
      <c r="I10" s="85" t="e">
        <f>F10-#REF!</f>
        <v>#REF!</v>
      </c>
      <c r="J10" s="79" t="e">
        <f>H10-#REF!</f>
        <v>#REF!</v>
      </c>
      <c r="K10" s="79"/>
      <c r="L10" s="78" t="s">
        <v>39</v>
      </c>
      <c r="M10" s="78" t="s">
        <v>40</v>
      </c>
      <c r="N10" s="91">
        <v>7749.58</v>
      </c>
      <c r="O10" s="85" t="e">
        <f>L10-#REF!</f>
        <v>#REF!</v>
      </c>
      <c r="P10" s="79" t="e">
        <f>N10-#REF!</f>
        <v>#REF!</v>
      </c>
      <c r="T10" s="100" t="s">
        <v>39</v>
      </c>
      <c r="U10" s="100" t="s">
        <v>40</v>
      </c>
      <c r="V10" s="101">
        <v>8475.47</v>
      </c>
      <c r="W10" s="50" t="e">
        <f>#REF!-V10</f>
        <v>#REF!</v>
      </c>
      <c r="X10" s="50" t="e">
        <f>T10-#REF!</f>
        <v>#REF!</v>
      </c>
    </row>
    <row r="11" s="278" customFormat="1" ht="24" customHeight="1" spans="1:24">
      <c r="A11" s="280" t="s">
        <v>49</v>
      </c>
      <c r="B11" s="281">
        <v>43131</v>
      </c>
      <c r="D11" s="278">
        <v>7616.62</v>
      </c>
      <c r="F11" s="282" t="s">
        <v>39</v>
      </c>
      <c r="G11" s="282" t="s">
        <v>40</v>
      </c>
      <c r="H11" s="282">
        <v>7616.62</v>
      </c>
      <c r="I11" s="278" t="e">
        <f>F11-#REF!</f>
        <v>#REF!</v>
      </c>
      <c r="J11" s="278" t="e">
        <f>H11-#REF!</f>
        <v>#REF!</v>
      </c>
      <c r="L11" s="282" t="s">
        <v>39</v>
      </c>
      <c r="M11" s="282" t="s">
        <v>40</v>
      </c>
      <c r="N11" s="282">
        <v>7749.58</v>
      </c>
      <c r="O11" s="278" t="e">
        <f>L11-#REF!</f>
        <v>#REF!</v>
      </c>
      <c r="P11" s="278" t="e">
        <f>N11-#REF!</f>
        <v>#REF!</v>
      </c>
      <c r="T11" s="285" t="s">
        <v>39</v>
      </c>
      <c r="U11" s="285" t="s">
        <v>40</v>
      </c>
      <c r="V11" s="285">
        <v>8475.47</v>
      </c>
      <c r="W11" s="278" t="e">
        <f>#REF!-V11</f>
        <v>#REF!</v>
      </c>
      <c r="X11" s="278" t="e">
        <f>T11-#REF!</f>
        <v>#REF!</v>
      </c>
    </row>
    <row r="12" s="279" customFormat="1" ht="24" customHeight="1" spans="1:24">
      <c r="A12" s="280" t="s">
        <v>50</v>
      </c>
      <c r="B12" s="281">
        <v>21663</v>
      </c>
      <c r="D12" s="279">
        <v>3922.87</v>
      </c>
      <c r="F12" s="76" t="s">
        <v>42</v>
      </c>
      <c r="G12" s="76" t="s">
        <v>43</v>
      </c>
      <c r="H12" s="76">
        <v>3922.87</v>
      </c>
      <c r="I12" s="279" t="e">
        <f>F12-#REF!</f>
        <v>#REF!</v>
      </c>
      <c r="J12" s="279" t="e">
        <f>H12-#REF!</f>
        <v>#REF!</v>
      </c>
      <c r="K12" s="279">
        <v>750</v>
      </c>
      <c r="L12" s="76" t="s">
        <v>42</v>
      </c>
      <c r="M12" s="76" t="s">
        <v>43</v>
      </c>
      <c r="N12" s="76">
        <v>4041.81</v>
      </c>
      <c r="O12" s="279" t="e">
        <f>L12-#REF!</f>
        <v>#REF!</v>
      </c>
      <c r="P12" s="279" t="e">
        <f>N12-#REF!</f>
        <v>#REF!</v>
      </c>
      <c r="T12" s="98" t="s">
        <v>42</v>
      </c>
      <c r="U12" s="98" t="s">
        <v>43</v>
      </c>
      <c r="V12" s="98">
        <v>4680.94</v>
      </c>
      <c r="W12" s="279" t="e">
        <f>#REF!-V12</f>
        <v>#REF!</v>
      </c>
      <c r="X12" s="279" t="e">
        <f>T12-#REF!</f>
        <v>#REF!</v>
      </c>
    </row>
    <row r="13" s="50" customFormat="1" ht="24" customHeight="1" spans="1:24">
      <c r="A13" s="280" t="s">
        <v>51</v>
      </c>
      <c r="B13" s="281">
        <v>5000</v>
      </c>
      <c r="C13" s="77"/>
      <c r="D13" s="77">
        <v>135.6</v>
      </c>
      <c r="F13" s="78" t="s">
        <v>45</v>
      </c>
      <c r="G13" s="78" t="s">
        <v>46</v>
      </c>
      <c r="H13" s="91">
        <v>135.6</v>
      </c>
      <c r="I13" s="85" t="e">
        <f>F13-#REF!</f>
        <v>#REF!</v>
      </c>
      <c r="J13" s="79" t="e">
        <f>H13-#REF!</f>
        <v>#REF!</v>
      </c>
      <c r="K13" s="79"/>
      <c r="L13" s="78" t="s">
        <v>45</v>
      </c>
      <c r="M13" s="78" t="s">
        <v>46</v>
      </c>
      <c r="N13" s="91">
        <v>135.6</v>
      </c>
      <c r="O13" s="85" t="e">
        <f>L13-#REF!</f>
        <v>#REF!</v>
      </c>
      <c r="P13" s="79" t="e">
        <f>N13-#REF!</f>
        <v>#REF!</v>
      </c>
      <c r="T13" s="100" t="s">
        <v>45</v>
      </c>
      <c r="U13" s="100" t="s">
        <v>46</v>
      </c>
      <c r="V13" s="101">
        <v>135.6</v>
      </c>
      <c r="W13" s="50" t="e">
        <f>#REF!-V13</f>
        <v>#REF!</v>
      </c>
      <c r="X13" s="50" t="e">
        <f>T13-#REF!</f>
        <v>#REF!</v>
      </c>
    </row>
    <row r="14" s="50" customFormat="1" ht="24" customHeight="1" spans="1:24">
      <c r="A14" s="280" t="s">
        <v>52</v>
      </c>
      <c r="B14" s="281">
        <v>42654</v>
      </c>
      <c r="C14" s="79">
        <v>105429</v>
      </c>
      <c r="D14" s="56">
        <v>595734.14</v>
      </c>
      <c r="E14" s="50">
        <f>104401+13602</f>
        <v>118003</v>
      </c>
      <c r="F14" s="78" t="s">
        <v>36</v>
      </c>
      <c r="G14" s="78" t="s">
        <v>37</v>
      </c>
      <c r="H14" s="91">
        <v>596221.15</v>
      </c>
      <c r="I14" s="85" t="e">
        <f>F14-#REF!</f>
        <v>#REF!</v>
      </c>
      <c r="J14" s="79" t="e">
        <f>H14-#REF!</f>
        <v>#REF!</v>
      </c>
      <c r="K14" s="79">
        <v>75943</v>
      </c>
      <c r="L14" s="78" t="s">
        <v>36</v>
      </c>
      <c r="M14" s="78" t="s">
        <v>37</v>
      </c>
      <c r="N14" s="91">
        <v>643048.95</v>
      </c>
      <c r="O14" s="85" t="e">
        <f>L14-#REF!</f>
        <v>#REF!</v>
      </c>
      <c r="P14" s="79" t="e">
        <f>N14-#REF!</f>
        <v>#REF!</v>
      </c>
      <c r="R14" s="50">
        <v>717759</v>
      </c>
      <c r="T14" s="100" t="s">
        <v>36</v>
      </c>
      <c r="U14" s="100" t="s">
        <v>37</v>
      </c>
      <c r="V14" s="101">
        <v>659380.53</v>
      </c>
      <c r="W14" s="50" t="e">
        <f>#REF!-V14</f>
        <v>#REF!</v>
      </c>
      <c r="X14" s="50" t="e">
        <f>T14-#REF!</f>
        <v>#REF!</v>
      </c>
    </row>
    <row r="15" s="50" customFormat="1" ht="24" customHeight="1" spans="1:24">
      <c r="A15" s="280" t="s">
        <v>53</v>
      </c>
      <c r="B15" s="281">
        <v>13727</v>
      </c>
      <c r="C15" s="79"/>
      <c r="D15" s="79">
        <v>7616.62</v>
      </c>
      <c r="F15" s="78" t="s">
        <v>39</v>
      </c>
      <c r="G15" s="78" t="s">
        <v>40</v>
      </c>
      <c r="H15" s="91">
        <v>7616.62</v>
      </c>
      <c r="I15" s="85" t="e">
        <f>F15-#REF!</f>
        <v>#REF!</v>
      </c>
      <c r="J15" s="79" t="e">
        <f>H15-#REF!</f>
        <v>#REF!</v>
      </c>
      <c r="K15" s="79"/>
      <c r="L15" s="78" t="s">
        <v>39</v>
      </c>
      <c r="M15" s="78" t="s">
        <v>40</v>
      </c>
      <c r="N15" s="91">
        <v>7749.58</v>
      </c>
      <c r="O15" s="85" t="e">
        <f>L15-#REF!</f>
        <v>#REF!</v>
      </c>
      <c r="P15" s="79" t="e">
        <f>N15-#REF!</f>
        <v>#REF!</v>
      </c>
      <c r="T15" s="100" t="s">
        <v>39</v>
      </c>
      <c r="U15" s="100" t="s">
        <v>40</v>
      </c>
      <c r="V15" s="101">
        <v>8475.47</v>
      </c>
      <c r="W15" s="50" t="e">
        <f>#REF!-V15</f>
        <v>#REF!</v>
      </c>
      <c r="X15" s="50" t="e">
        <f>T15-#REF!</f>
        <v>#REF!</v>
      </c>
    </row>
    <row r="16" s="50" customFormat="1" ht="24" customHeight="1" spans="1:22">
      <c r="A16" s="280" t="s">
        <v>54</v>
      </c>
      <c r="B16" s="281">
        <v>2898</v>
      </c>
      <c r="C16" s="79"/>
      <c r="D16" s="79"/>
      <c r="F16" s="78"/>
      <c r="G16" s="78"/>
      <c r="H16" s="91"/>
      <c r="I16" s="85"/>
      <c r="J16" s="79"/>
      <c r="K16" s="79"/>
      <c r="L16" s="78"/>
      <c r="M16" s="78"/>
      <c r="N16" s="91"/>
      <c r="O16" s="85"/>
      <c r="P16" s="79"/>
      <c r="T16" s="100"/>
      <c r="U16" s="100"/>
      <c r="V16" s="101"/>
    </row>
    <row r="17" s="50" customFormat="1" ht="24" customHeight="1" spans="1:24">
      <c r="A17" s="280" t="s">
        <v>55</v>
      </c>
      <c r="B17" s="281">
        <v>222</v>
      </c>
      <c r="C17" s="79"/>
      <c r="D17" s="79">
        <v>3922.87</v>
      </c>
      <c r="F17" s="78" t="s">
        <v>42</v>
      </c>
      <c r="G17" s="78" t="s">
        <v>43</v>
      </c>
      <c r="H17" s="91">
        <v>3922.87</v>
      </c>
      <c r="I17" s="85" t="e">
        <f>F17-#REF!</f>
        <v>#REF!</v>
      </c>
      <c r="J17" s="79" t="e">
        <f>H17-#REF!</f>
        <v>#REF!</v>
      </c>
      <c r="K17" s="79">
        <v>750</v>
      </c>
      <c r="L17" s="78" t="s">
        <v>42</v>
      </c>
      <c r="M17" s="78" t="s">
        <v>43</v>
      </c>
      <c r="N17" s="91">
        <v>4041.81</v>
      </c>
      <c r="O17" s="85" t="e">
        <f>L17-#REF!</f>
        <v>#REF!</v>
      </c>
      <c r="P17" s="79" t="e">
        <f>N17-#REF!</f>
        <v>#REF!</v>
      </c>
      <c r="T17" s="100" t="s">
        <v>42</v>
      </c>
      <c r="U17" s="100" t="s">
        <v>43</v>
      </c>
      <c r="V17" s="101">
        <v>4680.94</v>
      </c>
      <c r="W17" s="50" t="e">
        <f>#REF!-V17</f>
        <v>#REF!</v>
      </c>
      <c r="X17" s="50" t="e">
        <f>T17-#REF!</f>
        <v>#REF!</v>
      </c>
    </row>
    <row r="18" s="278" customFormat="1" ht="24" customHeight="1" spans="1:24">
      <c r="A18" s="280" t="s">
        <v>56</v>
      </c>
      <c r="B18" s="281">
        <v>877</v>
      </c>
      <c r="D18" s="278">
        <v>7616.62</v>
      </c>
      <c r="F18" s="282" t="s">
        <v>39</v>
      </c>
      <c r="G18" s="282" t="s">
        <v>40</v>
      </c>
      <c r="H18" s="282">
        <v>7616.62</v>
      </c>
      <c r="I18" s="278" t="e">
        <f>F18-#REF!</f>
        <v>#REF!</v>
      </c>
      <c r="J18" s="278" t="e">
        <f>H18-#REF!</f>
        <v>#REF!</v>
      </c>
      <c r="L18" s="282" t="s">
        <v>39</v>
      </c>
      <c r="M18" s="282" t="s">
        <v>40</v>
      </c>
      <c r="N18" s="282">
        <v>7749.58</v>
      </c>
      <c r="O18" s="278" t="e">
        <f>L18-#REF!</f>
        <v>#REF!</v>
      </c>
      <c r="P18" s="278" t="e">
        <f>N18-#REF!</f>
        <v>#REF!</v>
      </c>
      <c r="T18" s="285" t="s">
        <v>39</v>
      </c>
      <c r="U18" s="285" t="s">
        <v>40</v>
      </c>
      <c r="V18" s="285">
        <v>8475.47</v>
      </c>
      <c r="W18" s="278" t="e">
        <f>#REF!-V18</f>
        <v>#REF!</v>
      </c>
      <c r="X18" s="278" t="e">
        <f>T18-#REF!</f>
        <v>#REF!</v>
      </c>
    </row>
    <row r="19" s="279" customFormat="1" ht="24" customHeight="1" spans="1:24">
      <c r="A19" s="280" t="s">
        <v>57</v>
      </c>
      <c r="B19" s="281">
        <v>4369</v>
      </c>
      <c r="D19" s="279">
        <v>3922.87</v>
      </c>
      <c r="F19" s="76" t="s">
        <v>42</v>
      </c>
      <c r="G19" s="76" t="s">
        <v>43</v>
      </c>
      <c r="H19" s="76">
        <v>3922.87</v>
      </c>
      <c r="I19" s="279" t="e">
        <f>F19-#REF!</f>
        <v>#REF!</v>
      </c>
      <c r="J19" s="279" t="e">
        <f>H19-#REF!</f>
        <v>#REF!</v>
      </c>
      <c r="K19" s="279">
        <v>750</v>
      </c>
      <c r="L19" s="76" t="s">
        <v>42</v>
      </c>
      <c r="M19" s="76" t="s">
        <v>43</v>
      </c>
      <c r="N19" s="76">
        <v>4041.81</v>
      </c>
      <c r="O19" s="279" t="e">
        <f>L19-#REF!</f>
        <v>#REF!</v>
      </c>
      <c r="P19" s="279" t="e">
        <f>N19-#REF!</f>
        <v>#REF!</v>
      </c>
      <c r="T19" s="98" t="s">
        <v>42</v>
      </c>
      <c r="U19" s="98" t="s">
        <v>43</v>
      </c>
      <c r="V19" s="98">
        <v>4680.94</v>
      </c>
      <c r="W19" s="279" t="e">
        <f>#REF!-V19</f>
        <v>#REF!</v>
      </c>
      <c r="X19" s="279" t="e">
        <f>T19-#REF!</f>
        <v>#REF!</v>
      </c>
    </row>
    <row r="20" s="50" customFormat="1" ht="24" customHeight="1" spans="1:24">
      <c r="A20" s="280" t="s">
        <v>58</v>
      </c>
      <c r="B20" s="281">
        <v>1460</v>
      </c>
      <c r="C20" s="77"/>
      <c r="D20" s="77">
        <v>135.6</v>
      </c>
      <c r="F20" s="78" t="s">
        <v>45</v>
      </c>
      <c r="G20" s="78" t="s">
        <v>46</v>
      </c>
      <c r="H20" s="91">
        <v>135.6</v>
      </c>
      <c r="I20" s="85" t="e">
        <f>F20-#REF!</f>
        <v>#REF!</v>
      </c>
      <c r="J20" s="79" t="e">
        <f>H20-#REF!</f>
        <v>#REF!</v>
      </c>
      <c r="K20" s="79"/>
      <c r="L20" s="78" t="s">
        <v>45</v>
      </c>
      <c r="M20" s="78" t="s">
        <v>46</v>
      </c>
      <c r="N20" s="91">
        <v>135.6</v>
      </c>
      <c r="O20" s="85" t="e">
        <f>L20-#REF!</f>
        <v>#REF!</v>
      </c>
      <c r="P20" s="79" t="e">
        <f>N20-#REF!</f>
        <v>#REF!</v>
      </c>
      <c r="T20" s="100" t="s">
        <v>45</v>
      </c>
      <c r="U20" s="100" t="s">
        <v>46</v>
      </c>
      <c r="V20" s="101">
        <v>135.6</v>
      </c>
      <c r="W20" s="50" t="e">
        <f>#REF!-V20</f>
        <v>#REF!</v>
      </c>
      <c r="X20" s="50" t="e">
        <f>T20-#REF!</f>
        <v>#REF!</v>
      </c>
    </row>
    <row r="21" s="50" customFormat="1" ht="24" customHeight="1" spans="1:24">
      <c r="A21" s="280" t="s">
        <v>59</v>
      </c>
      <c r="B21" s="281">
        <v>5000</v>
      </c>
      <c r="C21" s="79">
        <v>105429</v>
      </c>
      <c r="D21" s="56">
        <v>595734.14</v>
      </c>
      <c r="E21" s="50">
        <f>104401+13602</f>
        <v>118003</v>
      </c>
      <c r="F21" s="78" t="s">
        <v>36</v>
      </c>
      <c r="G21" s="78" t="s">
        <v>37</v>
      </c>
      <c r="H21" s="91">
        <v>596221.15</v>
      </c>
      <c r="I21" s="85" t="e">
        <f>F21-A25</f>
        <v>#VALUE!</v>
      </c>
      <c r="J21" s="79">
        <f>H21-B25</f>
        <v>596221.15</v>
      </c>
      <c r="K21" s="79">
        <v>75943</v>
      </c>
      <c r="L21" s="78" t="s">
        <v>36</v>
      </c>
      <c r="M21" s="78" t="s">
        <v>37</v>
      </c>
      <c r="N21" s="91">
        <v>643048.95</v>
      </c>
      <c r="O21" s="85" t="e">
        <f>L21-A25</f>
        <v>#VALUE!</v>
      </c>
      <c r="P21" s="79">
        <f>N21-B25</f>
        <v>643048.95</v>
      </c>
      <c r="R21" s="50">
        <v>717759</v>
      </c>
      <c r="T21" s="100" t="s">
        <v>36</v>
      </c>
      <c r="U21" s="100" t="s">
        <v>37</v>
      </c>
      <c r="V21" s="101">
        <v>659380.53</v>
      </c>
      <c r="W21" s="50">
        <f>B25-V21</f>
        <v>-659380.53</v>
      </c>
      <c r="X21" s="50" t="e">
        <f>T21-A25</f>
        <v>#VALUE!</v>
      </c>
    </row>
    <row r="22" s="50" customFormat="1" ht="24" customHeight="1" spans="1:24">
      <c r="A22" s="280" t="s">
        <v>60</v>
      </c>
      <c r="B22" s="281">
        <v>72343</v>
      </c>
      <c r="C22" s="79"/>
      <c r="D22" s="79">
        <v>7616.62</v>
      </c>
      <c r="F22" s="78" t="s">
        <v>39</v>
      </c>
      <c r="G22" s="78" t="s">
        <v>40</v>
      </c>
      <c r="H22" s="91">
        <v>7616.62</v>
      </c>
      <c r="I22" s="85" t="e">
        <f>F22-A26</f>
        <v>#VALUE!</v>
      </c>
      <c r="J22" s="79">
        <f>H22-B26</f>
        <v>7616.62</v>
      </c>
      <c r="K22" s="79"/>
      <c r="L22" s="78" t="s">
        <v>39</v>
      </c>
      <c r="M22" s="78" t="s">
        <v>40</v>
      </c>
      <c r="N22" s="91">
        <v>7749.58</v>
      </c>
      <c r="O22" s="85" t="e">
        <f>L22-A26</f>
        <v>#VALUE!</v>
      </c>
      <c r="P22" s="79">
        <f>N22-B26</f>
        <v>7749.58</v>
      </c>
      <c r="T22" s="100" t="s">
        <v>39</v>
      </c>
      <c r="U22" s="100" t="s">
        <v>40</v>
      </c>
      <c r="V22" s="101">
        <v>8475.47</v>
      </c>
      <c r="W22" s="50">
        <f>B26-V22</f>
        <v>-8475.47</v>
      </c>
      <c r="X22" s="50" t="e">
        <f>T22-A26</f>
        <v>#VALUE!</v>
      </c>
    </row>
    <row r="23" s="278" customFormat="1" ht="24" customHeight="1" spans="1:24">
      <c r="A23" s="280" t="s">
        <v>61</v>
      </c>
      <c r="B23" s="281">
        <v>4250</v>
      </c>
      <c r="D23" s="278">
        <v>7616.62</v>
      </c>
      <c r="F23" s="282" t="s">
        <v>39</v>
      </c>
      <c r="G23" s="282" t="s">
        <v>40</v>
      </c>
      <c r="H23" s="282">
        <v>7616.62</v>
      </c>
      <c r="I23" s="278" t="e">
        <f>F23-#REF!</f>
        <v>#REF!</v>
      </c>
      <c r="J23" s="278" t="e">
        <f>H23-#REF!</f>
        <v>#REF!</v>
      </c>
      <c r="L23" s="282" t="s">
        <v>39</v>
      </c>
      <c r="M23" s="282" t="s">
        <v>40</v>
      </c>
      <c r="N23" s="282">
        <v>7749.58</v>
      </c>
      <c r="O23" s="278" t="e">
        <f>L23-#REF!</f>
        <v>#REF!</v>
      </c>
      <c r="P23" s="278" t="e">
        <f>N23-#REF!</f>
        <v>#REF!</v>
      </c>
      <c r="T23" s="285" t="s">
        <v>39</v>
      </c>
      <c r="U23" s="285" t="s">
        <v>40</v>
      </c>
      <c r="V23" s="285">
        <v>8475.47</v>
      </c>
      <c r="W23" s="278" t="e">
        <f>#REF!-V23</f>
        <v>#REF!</v>
      </c>
      <c r="X23" s="278" t="e">
        <f>T23-#REF!</f>
        <v>#REF!</v>
      </c>
    </row>
    <row r="24" s="279" customFormat="1" ht="24" customHeight="1" spans="1:24">
      <c r="A24" s="280" t="s">
        <v>62</v>
      </c>
      <c r="B24" s="281">
        <v>25</v>
      </c>
      <c r="D24" s="279">
        <v>3922.87</v>
      </c>
      <c r="F24" s="76" t="s">
        <v>42</v>
      </c>
      <c r="G24" s="76" t="s">
        <v>43</v>
      </c>
      <c r="H24" s="76">
        <v>3922.87</v>
      </c>
      <c r="I24" s="279" t="e">
        <f>F24-#REF!</f>
        <v>#REF!</v>
      </c>
      <c r="J24" s="279" t="e">
        <f>H24-#REF!</f>
        <v>#REF!</v>
      </c>
      <c r="K24" s="279">
        <v>750</v>
      </c>
      <c r="L24" s="76" t="s">
        <v>42</v>
      </c>
      <c r="M24" s="76" t="s">
        <v>43</v>
      </c>
      <c r="N24" s="76">
        <v>4041.81</v>
      </c>
      <c r="O24" s="279" t="e">
        <f>L24-#REF!</f>
        <v>#REF!</v>
      </c>
      <c r="P24" s="279" t="e">
        <f>N24-#REF!</f>
        <v>#REF!</v>
      </c>
      <c r="T24" s="98" t="s">
        <v>42</v>
      </c>
      <c r="U24" s="98" t="s">
        <v>43</v>
      </c>
      <c r="V24" s="98">
        <v>4680.94</v>
      </c>
      <c r="W24" s="279" t="e">
        <f>#REF!-V24</f>
        <v>#REF!</v>
      </c>
      <c r="X24" s="279" t="e">
        <f>T24-#REF!</f>
        <v>#REF!</v>
      </c>
    </row>
    <row r="25" ht="24" customHeight="1" spans="1:16">
      <c r="A25" s="218" t="s">
        <v>63</v>
      </c>
      <c r="B25" s="223">
        <v>0</v>
      </c>
      <c r="P25" s="104"/>
    </row>
    <row r="26" ht="24" customHeight="1" spans="1:16">
      <c r="A26" s="283" t="s">
        <v>64</v>
      </c>
      <c r="B26" s="224"/>
      <c r="P26" s="104"/>
    </row>
    <row r="27" ht="24" customHeight="1" spans="1:16">
      <c r="A27" s="283" t="s">
        <v>65</v>
      </c>
      <c r="B27" s="224"/>
      <c r="P27" s="104"/>
    </row>
    <row r="28" ht="24" customHeight="1" spans="1:16">
      <c r="A28" s="284" t="s">
        <v>66</v>
      </c>
      <c r="B28" s="224"/>
      <c r="P28" s="104"/>
    </row>
    <row r="29" ht="24" customHeight="1" spans="1:16">
      <c r="A29" s="284" t="s">
        <v>67</v>
      </c>
      <c r="B29" s="224"/>
      <c r="P29" s="104"/>
    </row>
    <row r="30" ht="24" customHeight="1" spans="1:2">
      <c r="A30" s="283" t="s">
        <v>68</v>
      </c>
      <c r="B30" s="224"/>
    </row>
    <row r="31" ht="24" customHeight="1" spans="1:2">
      <c r="A31" s="225" t="s">
        <v>69</v>
      </c>
      <c r="B31" s="223">
        <f>B5+B25</f>
        <v>375470</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3" sqref="A13"/>
    </sheetView>
  </sheetViews>
  <sheetFormatPr defaultColWidth="9" defaultRowHeight="28.5" customHeight="1" outlineLevelCol="4"/>
  <cols>
    <col min="1" max="1" width="42.3796296296296" customWidth="1"/>
    <col min="2" max="3" width="17.3796296296296" customWidth="1"/>
    <col min="5" max="5" width="14.8796296296296" customWidth="1"/>
  </cols>
  <sheetData>
    <row r="1" customHeight="1" spans="1:3">
      <c r="A1" s="36" t="s">
        <v>1406</v>
      </c>
      <c r="B1" s="37"/>
      <c r="C1" s="37"/>
    </row>
    <row r="2" customHeight="1" spans="1:3">
      <c r="A2" s="38" t="s">
        <v>1407</v>
      </c>
      <c r="B2" s="38"/>
      <c r="C2" s="38"/>
    </row>
    <row r="3" customHeight="1" spans="1:3">
      <c r="A3" s="39"/>
      <c r="B3" s="39"/>
      <c r="C3" s="40" t="s">
        <v>2</v>
      </c>
    </row>
    <row r="4" customHeight="1" spans="1:3">
      <c r="A4" s="41" t="s">
        <v>31</v>
      </c>
      <c r="B4" s="41" t="s">
        <v>4</v>
      </c>
      <c r="C4" s="42" t="s">
        <v>1398</v>
      </c>
    </row>
    <row r="5" customHeight="1" spans="1:5">
      <c r="A5" s="43" t="s">
        <v>1408</v>
      </c>
      <c r="B5" s="44"/>
      <c r="C5" s="44">
        <v>99698.08</v>
      </c>
      <c r="E5" s="45"/>
    </row>
    <row r="6" customHeight="1" spans="1:5">
      <c r="A6" s="46" t="s">
        <v>1409</v>
      </c>
      <c r="B6" s="47"/>
      <c r="C6" s="47">
        <v>230502</v>
      </c>
      <c r="E6" s="45"/>
    </row>
    <row r="7" customHeight="1" spans="1:5">
      <c r="A7" s="48" t="s">
        <v>1410</v>
      </c>
      <c r="B7" s="49"/>
      <c r="C7" s="49">
        <v>117500</v>
      </c>
      <c r="E7" s="45"/>
    </row>
    <row r="8" customHeight="1" spans="1:5">
      <c r="A8" s="48" t="s">
        <v>1411</v>
      </c>
      <c r="B8" s="49"/>
      <c r="C8" s="49">
        <v>44808</v>
      </c>
      <c r="E8" s="45"/>
    </row>
    <row r="9" customHeight="1" spans="1:5">
      <c r="A9" s="48" t="s">
        <v>1412</v>
      </c>
      <c r="B9" s="49"/>
      <c r="C9" s="49">
        <v>172390.08</v>
      </c>
      <c r="E9" s="45"/>
    </row>
    <row r="10" customHeight="1" spans="1:5">
      <c r="A10" s="48" t="s">
        <v>1413</v>
      </c>
      <c r="B10" s="49">
        <v>100000</v>
      </c>
      <c r="C10" s="49"/>
      <c r="E10" s="45"/>
    </row>
    <row r="11" customHeight="1" spans="1:5">
      <c r="A11" s="48" t="s">
        <v>1414</v>
      </c>
      <c r="B11" s="49">
        <v>330502</v>
      </c>
      <c r="C11" s="49"/>
      <c r="E11" s="45"/>
    </row>
  </sheetData>
  <mergeCells count="1">
    <mergeCell ref="A2:C2"/>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10" sqref="C10"/>
    </sheetView>
  </sheetViews>
  <sheetFormatPr defaultColWidth="9" defaultRowHeight="28" customHeight="1" outlineLevelRow="7" outlineLevelCol="6"/>
  <cols>
    <col min="1" max="7" width="13.3796296296296" style="9" customWidth="1"/>
    <col min="8" max="16384" width="9" style="9"/>
  </cols>
  <sheetData>
    <row r="1" s="1" customFormat="1" customHeight="1" spans="1:3">
      <c r="A1" s="20" t="s">
        <v>1415</v>
      </c>
      <c r="B1" s="21"/>
      <c r="C1" s="21"/>
    </row>
    <row r="2" s="1" customFormat="1" customHeight="1" spans="1:7">
      <c r="A2" s="22" t="s">
        <v>1416</v>
      </c>
      <c r="B2" s="22"/>
      <c r="C2" s="22"/>
      <c r="D2" s="22"/>
      <c r="E2" s="22"/>
      <c r="F2" s="22"/>
      <c r="G2" s="22"/>
    </row>
    <row r="3" s="1" customFormat="1" customHeight="1" spans="1:7">
      <c r="A3" s="29"/>
      <c r="B3" s="29"/>
      <c r="G3" s="30" t="s">
        <v>2</v>
      </c>
    </row>
    <row r="4" s="1" customFormat="1" customHeight="1" spans="1:7">
      <c r="A4" s="31" t="s">
        <v>1417</v>
      </c>
      <c r="B4" s="25" t="s">
        <v>1418</v>
      </c>
      <c r="C4" s="25"/>
      <c r="D4" s="25"/>
      <c r="E4" s="25" t="s">
        <v>1419</v>
      </c>
      <c r="F4" s="25"/>
      <c r="G4" s="25"/>
    </row>
    <row r="5" s="1" customFormat="1" customHeight="1" spans="1:7">
      <c r="A5" s="32"/>
      <c r="B5" s="25" t="s">
        <v>1420</v>
      </c>
      <c r="C5" s="25" t="s">
        <v>1421</v>
      </c>
      <c r="D5" s="25" t="s">
        <v>1422</v>
      </c>
      <c r="E5" s="25" t="s">
        <v>1420</v>
      </c>
      <c r="F5" s="25" t="s">
        <v>1421</v>
      </c>
      <c r="G5" s="25" t="s">
        <v>1422</v>
      </c>
    </row>
    <row r="6" s="1" customFormat="1" customHeight="1" spans="1:7">
      <c r="A6" s="26" t="s">
        <v>1423</v>
      </c>
      <c r="B6" s="26">
        <f>C6+D6</f>
        <v>698000</v>
      </c>
      <c r="C6" s="33">
        <v>216000</v>
      </c>
      <c r="D6" s="33">
        <v>482000</v>
      </c>
      <c r="E6" s="26">
        <f>F6+G6</f>
        <v>583100</v>
      </c>
      <c r="F6" s="33">
        <v>148500</v>
      </c>
      <c r="G6" s="33">
        <v>434600</v>
      </c>
    </row>
    <row r="7" s="1" customFormat="1" customHeight="1" spans="1:7">
      <c r="A7" s="34" t="s">
        <v>1424</v>
      </c>
      <c r="B7" s="34"/>
      <c r="C7" s="34"/>
      <c r="D7" s="34"/>
      <c r="E7" s="34"/>
      <c r="F7" s="34"/>
      <c r="G7" s="34"/>
    </row>
    <row r="8" s="1" customFormat="1" customHeight="1" spans="1:7">
      <c r="A8" s="35" t="s">
        <v>1425</v>
      </c>
      <c r="B8" s="35"/>
      <c r="C8" s="35"/>
      <c r="D8" s="35"/>
      <c r="E8" s="35"/>
      <c r="F8" s="35"/>
      <c r="G8" s="35"/>
    </row>
  </sheetData>
  <mergeCells count="6">
    <mergeCell ref="A2:G2"/>
    <mergeCell ref="B4:D4"/>
    <mergeCell ref="E4:G4"/>
    <mergeCell ref="A7:G7"/>
    <mergeCell ref="A8:G8"/>
    <mergeCell ref="A4:A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C3" sqref="C3"/>
    </sheetView>
  </sheetViews>
  <sheetFormatPr defaultColWidth="9" defaultRowHeight="22" customHeight="1" outlineLevelCol="2"/>
  <cols>
    <col min="1" max="1" width="42" style="19" customWidth="1"/>
    <col min="2" max="3" width="18.1296296296296" style="19" customWidth="1"/>
    <col min="4" max="16384" width="9" style="19"/>
  </cols>
  <sheetData>
    <row r="1" s="1" customFormat="1" customHeight="1" spans="1:2">
      <c r="A1" s="20" t="s">
        <v>1426</v>
      </c>
      <c r="B1" s="21"/>
    </row>
    <row r="2" s="1" customFormat="1" ht="29" customHeight="1" spans="1:3">
      <c r="A2" s="22" t="s">
        <v>1427</v>
      </c>
      <c r="B2" s="22"/>
      <c r="C2" s="22"/>
    </row>
    <row r="3" s="1" customFormat="1" customHeight="1" spans="1:3">
      <c r="A3" s="23"/>
      <c r="B3" s="23"/>
      <c r="C3" s="24" t="s">
        <v>2</v>
      </c>
    </row>
    <row r="4" s="1" customFormat="1" customHeight="1" spans="1:3">
      <c r="A4" s="25" t="s">
        <v>1428</v>
      </c>
      <c r="B4" s="25" t="s">
        <v>1423</v>
      </c>
      <c r="C4" s="25" t="s">
        <v>1429</v>
      </c>
    </row>
    <row r="5" s="1" customFormat="1" customHeight="1" spans="1:3">
      <c r="A5" s="26" t="s">
        <v>1430</v>
      </c>
      <c r="B5" s="26">
        <f>SUM(B6,B8)</f>
        <v>304900</v>
      </c>
      <c r="C5" s="26"/>
    </row>
    <row r="6" s="1" customFormat="1" customHeight="1" spans="1:3">
      <c r="A6" s="26" t="s">
        <v>1431</v>
      </c>
      <c r="B6" s="6">
        <f>(0.2+0.4+3.44)*10000</f>
        <v>40400</v>
      </c>
      <c r="C6" s="26"/>
    </row>
    <row r="7" s="1" customFormat="1" customHeight="1" spans="1:3">
      <c r="A7" s="26" t="s">
        <v>1432</v>
      </c>
      <c r="B7" s="6">
        <f>(0.2+3.44)*10000</f>
        <v>36400</v>
      </c>
      <c r="C7" s="26"/>
    </row>
    <row r="8" s="1" customFormat="1" customHeight="1" spans="1:3">
      <c r="A8" s="26" t="s">
        <v>1433</v>
      </c>
      <c r="B8" s="6">
        <f>(11.39+15.06)*10000</f>
        <v>264500</v>
      </c>
      <c r="C8" s="26"/>
    </row>
    <row r="9" s="1" customFormat="1" customHeight="1" spans="1:3">
      <c r="A9" s="26" t="s">
        <v>1432</v>
      </c>
      <c r="B9" s="6">
        <v>150600</v>
      </c>
      <c r="C9" s="26"/>
    </row>
    <row r="10" s="1" customFormat="1" customHeight="1" spans="1:3">
      <c r="A10" s="26" t="s">
        <v>1434</v>
      </c>
      <c r="B10" s="26">
        <f>SUM(B11:B12)</f>
        <v>4400</v>
      </c>
      <c r="C10" s="26"/>
    </row>
    <row r="11" s="1" customFormat="1" customHeight="1" spans="1:3">
      <c r="A11" s="26" t="s">
        <v>1431</v>
      </c>
      <c r="B11" s="6">
        <v>2400</v>
      </c>
      <c r="C11" s="26"/>
    </row>
    <row r="12" s="1" customFormat="1" customHeight="1" spans="1:3">
      <c r="A12" s="26" t="s">
        <v>1433</v>
      </c>
      <c r="B12" s="6">
        <v>2000</v>
      </c>
      <c r="C12" s="26"/>
    </row>
    <row r="13" s="1" customFormat="1" customHeight="1" spans="1:3">
      <c r="A13" s="26" t="s">
        <v>1435</v>
      </c>
      <c r="B13" s="26">
        <f>SUM(B14:B15)</f>
        <v>10800</v>
      </c>
      <c r="C13" s="26"/>
    </row>
    <row r="14" s="1" customFormat="1" customHeight="1" spans="1:3">
      <c r="A14" s="26" t="s">
        <v>1431</v>
      </c>
      <c r="B14" s="6">
        <v>3700</v>
      </c>
      <c r="C14" s="26"/>
    </row>
    <row r="15" s="1" customFormat="1" customHeight="1" spans="1:3">
      <c r="A15" s="26" t="s">
        <v>1433</v>
      </c>
      <c r="B15" s="6">
        <v>7100</v>
      </c>
      <c r="C15" s="26"/>
    </row>
    <row r="16" s="1" customFormat="1" customHeight="1" spans="1:3">
      <c r="A16" s="26" t="s">
        <v>1436</v>
      </c>
      <c r="B16" s="26">
        <f>SUM(B17,B20)</f>
        <v>7900</v>
      </c>
      <c r="C16" s="26"/>
    </row>
    <row r="17" s="1" customFormat="1" customHeight="1" spans="1:3">
      <c r="A17" s="26" t="s">
        <v>1431</v>
      </c>
      <c r="B17" s="6">
        <v>4900</v>
      </c>
      <c r="C17" s="26"/>
    </row>
    <row r="18" s="1" customFormat="1" customHeight="1" spans="1:3">
      <c r="A18" s="26" t="s">
        <v>1437</v>
      </c>
      <c r="B18" s="6">
        <v>4400</v>
      </c>
      <c r="C18" s="26"/>
    </row>
    <row r="19" s="1" customFormat="1" customHeight="1" spans="1:3">
      <c r="A19" s="26" t="s">
        <v>1438</v>
      </c>
      <c r="B19" s="6">
        <v>500</v>
      </c>
      <c r="C19" s="26"/>
    </row>
    <row r="20" s="1" customFormat="1" customHeight="1" spans="1:3">
      <c r="A20" s="26" t="s">
        <v>1433</v>
      </c>
      <c r="B20" s="6">
        <v>3000</v>
      </c>
      <c r="C20" s="26"/>
    </row>
    <row r="21" s="1" customFormat="1" customHeight="1" spans="1:3">
      <c r="A21" s="26" t="s">
        <v>1437</v>
      </c>
      <c r="B21" s="6">
        <v>300</v>
      </c>
      <c r="C21" s="26"/>
    </row>
    <row r="22" s="1" customFormat="1" customHeight="1" spans="1:3">
      <c r="A22" s="26" t="s">
        <v>1439</v>
      </c>
      <c r="B22" s="6">
        <v>2700</v>
      </c>
      <c r="C22" s="26"/>
    </row>
    <row r="23" s="1" customFormat="1" customHeight="1" spans="1:3">
      <c r="A23" s="26" t="s">
        <v>1440</v>
      </c>
      <c r="B23" s="26">
        <f>SUM(B24:B25)</f>
        <v>19700</v>
      </c>
      <c r="C23" s="26"/>
    </row>
    <row r="24" s="1" customFormat="1" customHeight="1" spans="1:3">
      <c r="A24" s="26" t="s">
        <v>1431</v>
      </c>
      <c r="B24" s="6">
        <v>5000</v>
      </c>
      <c r="C24" s="26"/>
    </row>
    <row r="25" s="1" customFormat="1" customHeight="1" spans="1:3">
      <c r="A25" s="26" t="s">
        <v>1433</v>
      </c>
      <c r="B25" s="6">
        <v>14700</v>
      </c>
      <c r="C25" s="26"/>
    </row>
    <row r="26" s="1" customFormat="1" customHeight="1" spans="1:3">
      <c r="A26" s="27" t="s">
        <v>1441</v>
      </c>
      <c r="B26" s="27"/>
      <c r="C26" s="27"/>
    </row>
    <row r="27" s="1" customFormat="1" customHeight="1" spans="1:3">
      <c r="A27" s="28" t="s">
        <v>1442</v>
      </c>
      <c r="B27" s="28"/>
      <c r="C27" s="28"/>
    </row>
  </sheetData>
  <mergeCells count="3">
    <mergeCell ref="A2:C2"/>
    <mergeCell ref="A26:C26"/>
    <mergeCell ref="A27:C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1"/>
  <sheetViews>
    <sheetView workbookViewId="0">
      <selection activeCell="D3" sqref="D3"/>
    </sheetView>
  </sheetViews>
  <sheetFormatPr defaultColWidth="9" defaultRowHeight="14.4"/>
  <cols>
    <col min="1" max="1" width="42" style="9" customWidth="1"/>
    <col min="2" max="4" width="12.3796296296296" style="9" customWidth="1"/>
    <col min="5" max="16384" width="9" style="9"/>
  </cols>
  <sheetData>
    <row r="1" ht="27" customHeight="1" spans="1:16384">
      <c r="A1" s="10" t="s">
        <v>1443</v>
      </c>
      <c r="B1" s="2"/>
      <c r="C1" s="2"/>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c r="XFB1" s="1"/>
      <c r="XFC1" s="1"/>
      <c r="XFD1" s="1"/>
    </row>
    <row r="2" s="1" customFormat="1" ht="27" customHeight="1" spans="1:4">
      <c r="A2" s="11" t="s">
        <v>1444</v>
      </c>
      <c r="B2" s="11"/>
      <c r="C2" s="11"/>
      <c r="D2" s="11"/>
    </row>
    <row r="3" s="1" customFormat="1" ht="27" customHeight="1" spans="1:4">
      <c r="A3" s="12"/>
      <c r="B3" s="12"/>
      <c r="C3" s="12"/>
      <c r="D3" s="8" t="s">
        <v>2</v>
      </c>
    </row>
    <row r="4" s="1" customFormat="1" ht="27" customHeight="1" spans="1:4">
      <c r="A4" s="13" t="s">
        <v>31</v>
      </c>
      <c r="B4" s="13" t="s">
        <v>1445</v>
      </c>
      <c r="C4" s="13" t="s">
        <v>1446</v>
      </c>
      <c r="D4" s="13" t="s">
        <v>1447</v>
      </c>
    </row>
    <row r="5" s="1" customFormat="1" ht="27" customHeight="1" spans="1:6">
      <c r="A5" s="14" t="s">
        <v>1448</v>
      </c>
      <c r="B5" s="15">
        <f t="shared" ref="B5:B10" si="0">SUM(C5:D5)</f>
        <v>698000</v>
      </c>
      <c r="C5" s="15">
        <f>C6+C7</f>
        <v>698000</v>
      </c>
      <c r="D5" s="15">
        <f>D6+D7</f>
        <v>0</v>
      </c>
      <c r="F5"/>
    </row>
    <row r="6" s="1" customFormat="1" ht="27" customHeight="1" spans="1:4">
      <c r="A6" s="16" t="s">
        <v>1449</v>
      </c>
      <c r="B6" s="15">
        <f t="shared" si="0"/>
        <v>216000</v>
      </c>
      <c r="C6" s="6">
        <v>216000</v>
      </c>
      <c r="D6" s="15"/>
    </row>
    <row r="7" s="1" customFormat="1" ht="27" customHeight="1" spans="1:4">
      <c r="A7" s="17" t="s">
        <v>1450</v>
      </c>
      <c r="B7" s="15">
        <f t="shared" si="0"/>
        <v>482000</v>
      </c>
      <c r="C7" s="6">
        <v>482000</v>
      </c>
      <c r="D7" s="15"/>
    </row>
    <row r="8" s="1" customFormat="1" ht="27" customHeight="1" spans="1:4">
      <c r="A8" s="14" t="s">
        <v>1451</v>
      </c>
      <c r="B8" s="15">
        <f t="shared" si="0"/>
        <v>0</v>
      </c>
      <c r="C8" s="15">
        <f>C9+C10</f>
        <v>0</v>
      </c>
      <c r="D8" s="15">
        <f>D9+D10</f>
        <v>0</v>
      </c>
    </row>
    <row r="9" s="1" customFormat="1" ht="27" customHeight="1" spans="1:4">
      <c r="A9" s="16" t="s">
        <v>1449</v>
      </c>
      <c r="B9" s="15">
        <f t="shared" si="0"/>
        <v>0</v>
      </c>
      <c r="C9" s="15"/>
      <c r="D9" s="15"/>
    </row>
    <row r="10" s="1" customFormat="1" ht="27" customHeight="1" spans="1:4">
      <c r="A10" s="17" t="s">
        <v>1450</v>
      </c>
      <c r="B10" s="15">
        <f t="shared" si="0"/>
        <v>0</v>
      </c>
      <c r="C10" s="15"/>
      <c r="D10" s="15"/>
    </row>
    <row r="11" s="1" customFormat="1" ht="27" customHeight="1" spans="1:4">
      <c r="A11" s="18" t="s">
        <v>1452</v>
      </c>
      <c r="B11" s="18"/>
      <c r="C11" s="18"/>
      <c r="D11" s="18"/>
    </row>
  </sheetData>
  <mergeCells count="2">
    <mergeCell ref="A2:D2"/>
    <mergeCell ref="A11:D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D19" sqref="D19"/>
    </sheetView>
  </sheetViews>
  <sheetFormatPr defaultColWidth="9" defaultRowHeight="24" customHeight="1" outlineLevelCol="4"/>
  <cols>
    <col min="1" max="1" width="6.37962962962963" style="1" customWidth="1"/>
    <col min="2" max="2" width="24.8796296296296" style="1" customWidth="1"/>
    <col min="3" max="3" width="24.75" style="1" customWidth="1"/>
    <col min="4" max="4" width="15.3796296296296" style="1" customWidth="1"/>
    <col min="5" max="5" width="16.75" style="1" customWidth="1"/>
    <col min="6" max="16384" width="9" style="1"/>
  </cols>
  <sheetData>
    <row r="1" s="1" customFormat="1" customHeight="1" spans="1:1">
      <c r="A1" s="1" t="s">
        <v>1453</v>
      </c>
    </row>
    <row r="2" s="1" customFormat="1" customHeight="1" spans="1:5">
      <c r="A2" s="4" t="s">
        <v>1454</v>
      </c>
      <c r="B2" s="4"/>
      <c r="C2" s="4"/>
      <c r="D2" s="4"/>
      <c r="E2" s="4"/>
    </row>
    <row r="3" s="1" customFormat="1" customHeight="1" spans="5:5">
      <c r="E3" s="8" t="s">
        <v>2</v>
      </c>
    </row>
    <row r="4" s="2" customFormat="1" customHeight="1" spans="1:5">
      <c r="A4" s="6" t="s">
        <v>1455</v>
      </c>
      <c r="B4" s="6" t="s">
        <v>1142</v>
      </c>
      <c r="C4" s="6" t="s">
        <v>1456</v>
      </c>
      <c r="D4" s="6" t="s">
        <v>1457</v>
      </c>
      <c r="E4" s="6" t="s">
        <v>1458</v>
      </c>
    </row>
    <row r="5" s="2" customFormat="1" customHeight="1" spans="1:5">
      <c r="A5" s="6"/>
      <c r="B5" s="6"/>
      <c r="C5" s="6"/>
      <c r="D5" s="6"/>
      <c r="E5" s="6"/>
    </row>
    <row r="6" s="2" customFormat="1" customHeight="1" spans="1:5">
      <c r="A6" s="6"/>
      <c r="B6" s="6"/>
      <c r="C6" s="6"/>
      <c r="D6" s="6"/>
      <c r="E6" s="6"/>
    </row>
    <row r="7" s="2" customFormat="1" customHeight="1" spans="1:5">
      <c r="A7" s="6"/>
      <c r="B7" s="6"/>
      <c r="C7" s="6"/>
      <c r="D7" s="6"/>
      <c r="E7" s="6"/>
    </row>
    <row r="8" s="2" customFormat="1" customHeight="1" spans="1:5">
      <c r="A8" s="6"/>
      <c r="B8" s="6"/>
      <c r="C8" s="6"/>
      <c r="D8" s="6"/>
      <c r="E8" s="6"/>
    </row>
    <row r="9" s="2" customFormat="1" customHeight="1" spans="1:5">
      <c r="A9" s="6"/>
      <c r="B9" s="6"/>
      <c r="C9" s="6"/>
      <c r="D9" s="6"/>
      <c r="E9" s="6"/>
    </row>
    <row r="10" s="2" customFormat="1" customHeight="1" spans="1:5">
      <c r="A10" s="6"/>
      <c r="B10" s="6"/>
      <c r="C10" s="6"/>
      <c r="D10" s="6"/>
      <c r="E10" s="6"/>
    </row>
    <row r="11" s="2" customFormat="1" customHeight="1" spans="1:5">
      <c r="A11" s="6"/>
      <c r="B11" s="6"/>
      <c r="C11" s="6"/>
      <c r="D11" s="6"/>
      <c r="E11" s="6"/>
    </row>
    <row r="12" s="2" customFormat="1" customHeight="1" spans="1:5">
      <c r="A12" s="6"/>
      <c r="B12" s="6"/>
      <c r="C12" s="6"/>
      <c r="D12" s="6"/>
      <c r="E12" s="6"/>
    </row>
    <row r="13" s="2" customFormat="1" customHeight="1" spans="1:5">
      <c r="A13" s="6"/>
      <c r="B13" s="6"/>
      <c r="C13" s="6"/>
      <c r="D13" s="6"/>
      <c r="E13" s="6"/>
    </row>
    <row r="14" s="2" customFormat="1" customHeight="1" spans="1:5">
      <c r="A14" s="6"/>
      <c r="B14" s="6"/>
      <c r="C14" s="6"/>
      <c r="D14" s="6"/>
      <c r="E14" s="6"/>
    </row>
    <row r="15" s="3" customFormat="1" customHeight="1" spans="1:1">
      <c r="A15" s="3" t="s">
        <v>1459</v>
      </c>
    </row>
  </sheetData>
  <mergeCells count="2">
    <mergeCell ref="A2:E2"/>
    <mergeCell ref="A15:E1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B6" sqref="B6"/>
    </sheetView>
  </sheetViews>
  <sheetFormatPr defaultColWidth="9" defaultRowHeight="24" customHeight="1" outlineLevelCol="1"/>
  <cols>
    <col min="1" max="1" width="29.8796296296296" style="1" customWidth="1"/>
    <col min="2" max="2" width="26.8796296296296" style="1" customWidth="1"/>
    <col min="3" max="16384" width="9" style="1"/>
  </cols>
  <sheetData>
    <row r="1" s="1" customFormat="1" customHeight="1" spans="1:1">
      <c r="A1" s="1" t="s">
        <v>1460</v>
      </c>
    </row>
    <row r="2" s="1" customFormat="1" customHeight="1" spans="1:2">
      <c r="A2" s="4" t="s">
        <v>1461</v>
      </c>
      <c r="B2" s="4"/>
    </row>
    <row r="3" s="1" customFormat="1" customHeight="1" spans="2:2">
      <c r="B3" s="5" t="s">
        <v>2</v>
      </c>
    </row>
    <row r="4" s="2" customFormat="1" customHeight="1" spans="1:2">
      <c r="A4" s="6" t="s">
        <v>1462</v>
      </c>
      <c r="B4" s="6" t="s">
        <v>1463</v>
      </c>
    </row>
    <row r="5" s="2" customFormat="1" customHeight="1" spans="1:2">
      <c r="A5" s="6" t="s">
        <v>1464</v>
      </c>
      <c r="B5" s="6"/>
    </row>
    <row r="6" s="2" customFormat="1" customHeight="1" spans="1:2">
      <c r="A6" s="6" t="s">
        <v>1465</v>
      </c>
      <c r="B6" s="6"/>
    </row>
    <row r="7" s="2" customFormat="1" customHeight="1" spans="1:2">
      <c r="A7" s="7" t="s">
        <v>1466</v>
      </c>
      <c r="B7" s="6"/>
    </row>
    <row r="8" s="2" customFormat="1" customHeight="1" spans="1:2">
      <c r="A8" s="7" t="s">
        <v>1467</v>
      </c>
      <c r="B8" s="6"/>
    </row>
    <row r="9" s="2" customFormat="1" customHeight="1" spans="1:2">
      <c r="A9" s="7" t="s">
        <v>1468</v>
      </c>
      <c r="B9" s="6"/>
    </row>
    <row r="10" s="2" customFormat="1" customHeight="1" spans="1:2">
      <c r="A10" s="7" t="s">
        <v>1469</v>
      </c>
      <c r="B10" s="6"/>
    </row>
    <row r="11" s="2" customFormat="1" customHeight="1" spans="1:2">
      <c r="A11" s="7" t="s">
        <v>1470</v>
      </c>
      <c r="B11" s="6"/>
    </row>
    <row r="12" s="2" customFormat="1" customHeight="1" spans="1:2">
      <c r="A12" s="7" t="s">
        <v>1471</v>
      </c>
      <c r="B12" s="6"/>
    </row>
    <row r="13" s="2" customFormat="1" customHeight="1" spans="1:2">
      <c r="A13" s="7" t="s">
        <v>1472</v>
      </c>
      <c r="B13" s="6"/>
    </row>
    <row r="14" s="2" customFormat="1" customHeight="1" spans="1:2">
      <c r="A14" s="7" t="s">
        <v>1473</v>
      </c>
      <c r="B14" s="6"/>
    </row>
    <row r="15" s="2" customFormat="1" customHeight="1" spans="1:2">
      <c r="A15" s="7" t="s">
        <v>1474</v>
      </c>
      <c r="B15" s="6"/>
    </row>
    <row r="16" s="2" customFormat="1" customHeight="1" spans="1:2">
      <c r="A16" s="7" t="s">
        <v>1475</v>
      </c>
      <c r="B16" s="6"/>
    </row>
    <row r="17" s="2" customFormat="1" customHeight="1" spans="1:2">
      <c r="A17" s="7" t="s">
        <v>1464</v>
      </c>
      <c r="B17" s="6"/>
    </row>
    <row r="18" s="3" customFormat="1" customHeight="1" spans="1:1">
      <c r="A18" s="3" t="s">
        <v>1476</v>
      </c>
    </row>
  </sheetData>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79"/>
  <sheetViews>
    <sheetView showZeros="0" topLeftCell="A1262" workbookViewId="0">
      <selection activeCell="B1278" sqref="B1278"/>
    </sheetView>
  </sheetViews>
  <sheetFormatPr defaultColWidth="7" defaultRowHeight="24" customHeight="1" outlineLevelCol="2"/>
  <cols>
    <col min="1" max="1" width="56.25" style="267" customWidth="1"/>
    <col min="2" max="2" width="19" style="267" customWidth="1"/>
    <col min="3" max="16384" width="7" style="267"/>
  </cols>
  <sheetData>
    <row r="1" customHeight="1" spans="1:1">
      <c r="A1" s="267" t="s">
        <v>70</v>
      </c>
    </row>
    <row r="2" customHeight="1" spans="1:3">
      <c r="A2" s="268" t="s">
        <v>71</v>
      </c>
      <c r="B2" s="268"/>
      <c r="C2" s="269"/>
    </row>
    <row r="3" s="265" customFormat="1" customHeight="1" spans="2:2">
      <c r="B3" s="270" t="s">
        <v>2</v>
      </c>
    </row>
    <row r="4" s="266" customFormat="1" customHeight="1" spans="1:2">
      <c r="A4" s="271" t="s">
        <v>72</v>
      </c>
      <c r="B4" s="272" t="s">
        <v>4</v>
      </c>
    </row>
    <row r="5" s="265" customFormat="1" customHeight="1" spans="1:2">
      <c r="A5" s="273" t="s">
        <v>73</v>
      </c>
      <c r="B5" s="274">
        <f>B6+B18+B27+B38+B49+B60+B71+B83+B92+B105+B115+B124+B135+B148+B155+B163+B169+B176+B183+B190+B197+B204+B212+B218+B246+B231+B224</f>
        <v>42938</v>
      </c>
    </row>
    <row r="6" s="265" customFormat="1" customHeight="1" spans="1:2">
      <c r="A6" s="273" t="s">
        <v>74</v>
      </c>
      <c r="B6" s="274">
        <f>SUM(B7:B17)</f>
        <v>388</v>
      </c>
    </row>
    <row r="7" s="265" customFormat="1" customHeight="1" spans="1:2">
      <c r="A7" s="273" t="s">
        <v>75</v>
      </c>
      <c r="B7" s="274">
        <v>313</v>
      </c>
    </row>
    <row r="8" s="265" customFormat="1" customHeight="1" spans="1:2">
      <c r="A8" s="273" t="s">
        <v>76</v>
      </c>
      <c r="B8" s="274">
        <v>15</v>
      </c>
    </row>
    <row r="9" s="265" customFormat="1" customHeight="1" spans="1:2">
      <c r="A9" s="273" t="s">
        <v>77</v>
      </c>
      <c r="B9" s="274">
        <v>0</v>
      </c>
    </row>
    <row r="10" s="265" customFormat="1" customHeight="1" spans="1:2">
      <c r="A10" s="273" t="s">
        <v>78</v>
      </c>
      <c r="B10" s="274">
        <v>5</v>
      </c>
    </row>
    <row r="11" s="265" customFormat="1" customHeight="1" spans="1:2">
      <c r="A11" s="273" t="s">
        <v>79</v>
      </c>
      <c r="B11" s="274">
        <v>0</v>
      </c>
    </row>
    <row r="12" s="265" customFormat="1" customHeight="1" spans="1:2">
      <c r="A12" s="273" t="s">
        <v>80</v>
      </c>
      <c r="B12" s="274">
        <v>0</v>
      </c>
    </row>
    <row r="13" s="265" customFormat="1" customHeight="1" spans="1:2">
      <c r="A13" s="273" t="s">
        <v>81</v>
      </c>
      <c r="B13" s="274">
        <v>0</v>
      </c>
    </row>
    <row r="14" s="265" customFormat="1" customHeight="1" spans="1:2">
      <c r="A14" s="273" t="s">
        <v>82</v>
      </c>
      <c r="B14" s="274">
        <v>40</v>
      </c>
    </row>
    <row r="15" s="265" customFormat="1" customHeight="1" spans="1:2">
      <c r="A15" s="273" t="s">
        <v>83</v>
      </c>
      <c r="B15" s="274">
        <v>5</v>
      </c>
    </row>
    <row r="16" s="265" customFormat="1" customHeight="1" spans="1:2">
      <c r="A16" s="273" t="s">
        <v>84</v>
      </c>
      <c r="B16" s="274">
        <v>0</v>
      </c>
    </row>
    <row r="17" s="265" customFormat="1" customHeight="1" spans="1:2">
      <c r="A17" s="273" t="s">
        <v>85</v>
      </c>
      <c r="B17" s="274">
        <v>10</v>
      </c>
    </row>
    <row r="18" s="265" customFormat="1" customHeight="1" spans="1:2">
      <c r="A18" s="273" t="s">
        <v>86</v>
      </c>
      <c r="B18" s="274">
        <f>SUM(B19:B26)</f>
        <v>320</v>
      </c>
    </row>
    <row r="19" s="265" customFormat="1" customHeight="1" spans="1:2">
      <c r="A19" s="273" t="s">
        <v>75</v>
      </c>
      <c r="B19" s="274">
        <v>290</v>
      </c>
    </row>
    <row r="20" s="265" customFormat="1" customHeight="1" spans="1:2">
      <c r="A20" s="273" t="s">
        <v>76</v>
      </c>
      <c r="B20" s="274">
        <v>30</v>
      </c>
    </row>
    <row r="21" s="265" customFormat="1" customHeight="1" spans="1:2">
      <c r="A21" s="273" t="s">
        <v>77</v>
      </c>
      <c r="B21" s="274">
        <v>0</v>
      </c>
    </row>
    <row r="22" s="265" customFormat="1" customHeight="1" spans="1:2">
      <c r="A22" s="273" t="s">
        <v>87</v>
      </c>
      <c r="B22" s="274">
        <v>0</v>
      </c>
    </row>
    <row r="23" s="265" customFormat="1" customHeight="1" spans="1:2">
      <c r="A23" s="273" t="s">
        <v>88</v>
      </c>
      <c r="B23" s="274">
        <v>0</v>
      </c>
    </row>
    <row r="24" s="265" customFormat="1" customHeight="1" spans="1:2">
      <c r="A24" s="273" t="s">
        <v>89</v>
      </c>
      <c r="B24" s="274">
        <v>0</v>
      </c>
    </row>
    <row r="25" s="265" customFormat="1" customHeight="1" spans="1:2">
      <c r="A25" s="273" t="s">
        <v>84</v>
      </c>
      <c r="B25" s="274">
        <v>0</v>
      </c>
    </row>
    <row r="26" s="265" customFormat="1" customHeight="1" spans="1:2">
      <c r="A26" s="273" t="s">
        <v>90</v>
      </c>
      <c r="B26" s="274">
        <v>0</v>
      </c>
    </row>
    <row r="27" s="265" customFormat="1" customHeight="1" spans="1:2">
      <c r="A27" s="273" t="s">
        <v>91</v>
      </c>
      <c r="B27" s="274">
        <f>SUM(B28:B37)</f>
        <v>20476</v>
      </c>
    </row>
    <row r="28" s="265" customFormat="1" customHeight="1" spans="1:2">
      <c r="A28" s="273" t="s">
        <v>75</v>
      </c>
      <c r="B28" s="274">
        <v>15010</v>
      </c>
    </row>
    <row r="29" s="265" customFormat="1" customHeight="1" spans="1:2">
      <c r="A29" s="273" t="s">
        <v>76</v>
      </c>
      <c r="B29" s="274">
        <v>1858</v>
      </c>
    </row>
    <row r="30" s="265" customFormat="1" customHeight="1" spans="1:2">
      <c r="A30" s="273" t="s">
        <v>77</v>
      </c>
      <c r="B30" s="274">
        <v>1805</v>
      </c>
    </row>
    <row r="31" s="265" customFormat="1" customHeight="1" spans="1:2">
      <c r="A31" s="273" t="s">
        <v>92</v>
      </c>
      <c r="B31" s="274">
        <v>0</v>
      </c>
    </row>
    <row r="32" s="265" customFormat="1" customHeight="1" spans="1:2">
      <c r="A32" s="273" t="s">
        <v>93</v>
      </c>
      <c r="B32" s="274">
        <v>0</v>
      </c>
    </row>
    <row r="33" s="265" customFormat="1" customHeight="1" spans="1:2">
      <c r="A33" s="273" t="s">
        <v>94</v>
      </c>
      <c r="B33" s="274">
        <v>0</v>
      </c>
    </row>
    <row r="34" s="265" customFormat="1" customHeight="1" spans="1:2">
      <c r="A34" s="273" t="s">
        <v>95</v>
      </c>
      <c r="B34" s="274">
        <v>516</v>
      </c>
    </row>
    <row r="35" s="265" customFormat="1" customHeight="1" spans="1:2">
      <c r="A35" s="273" t="s">
        <v>96</v>
      </c>
      <c r="B35" s="274">
        <v>0</v>
      </c>
    </row>
    <row r="36" s="265" customFormat="1" customHeight="1" spans="1:2">
      <c r="A36" s="273" t="s">
        <v>84</v>
      </c>
      <c r="B36" s="274">
        <v>1156</v>
      </c>
    </row>
    <row r="37" s="265" customFormat="1" customHeight="1" spans="1:2">
      <c r="A37" s="273" t="s">
        <v>97</v>
      </c>
      <c r="B37" s="274">
        <v>131</v>
      </c>
    </row>
    <row r="38" s="265" customFormat="1" customHeight="1" spans="1:2">
      <c r="A38" s="273" t="s">
        <v>98</v>
      </c>
      <c r="B38" s="274">
        <f>SUM(B39:B48)</f>
        <v>1456</v>
      </c>
    </row>
    <row r="39" s="265" customFormat="1" customHeight="1" spans="1:2">
      <c r="A39" s="273" t="s">
        <v>75</v>
      </c>
      <c r="B39" s="274">
        <v>0</v>
      </c>
    </row>
    <row r="40" s="265" customFormat="1" customHeight="1" spans="1:2">
      <c r="A40" s="273" t="s">
        <v>76</v>
      </c>
      <c r="B40" s="274">
        <v>440</v>
      </c>
    </row>
    <row r="41" s="265" customFormat="1" customHeight="1" spans="1:2">
      <c r="A41" s="273" t="s">
        <v>77</v>
      </c>
      <c r="B41" s="274">
        <v>0</v>
      </c>
    </row>
    <row r="42" s="265" customFormat="1" customHeight="1" spans="1:2">
      <c r="A42" s="273" t="s">
        <v>99</v>
      </c>
      <c r="B42" s="274">
        <v>0</v>
      </c>
    </row>
    <row r="43" s="265" customFormat="1" customHeight="1" spans="1:2">
      <c r="A43" s="273" t="s">
        <v>100</v>
      </c>
      <c r="B43" s="274">
        <v>0</v>
      </c>
    </row>
    <row r="44" s="265" customFormat="1" customHeight="1" spans="1:2">
      <c r="A44" s="273" t="s">
        <v>101</v>
      </c>
      <c r="B44" s="274">
        <v>70</v>
      </c>
    </row>
    <row r="45" s="265" customFormat="1" customHeight="1" spans="1:2">
      <c r="A45" s="273" t="s">
        <v>102</v>
      </c>
      <c r="B45" s="274">
        <v>0</v>
      </c>
    </row>
    <row r="46" s="265" customFormat="1" customHeight="1" spans="1:2">
      <c r="A46" s="273" t="s">
        <v>103</v>
      </c>
      <c r="B46" s="274">
        <v>197</v>
      </c>
    </row>
    <row r="47" s="265" customFormat="1" customHeight="1" spans="1:2">
      <c r="A47" s="273" t="s">
        <v>84</v>
      </c>
      <c r="B47" s="274">
        <v>0</v>
      </c>
    </row>
    <row r="48" s="265" customFormat="1" customHeight="1" spans="1:2">
      <c r="A48" s="273" t="s">
        <v>104</v>
      </c>
      <c r="B48" s="274">
        <v>749</v>
      </c>
    </row>
    <row r="49" s="265" customFormat="1" customHeight="1" spans="1:2">
      <c r="A49" s="273" t="s">
        <v>105</v>
      </c>
      <c r="B49" s="274">
        <f>SUM(B50:B59)</f>
        <v>451</v>
      </c>
    </row>
    <row r="50" s="265" customFormat="1" customHeight="1" spans="1:2">
      <c r="A50" s="273" t="s">
        <v>75</v>
      </c>
      <c r="B50" s="274">
        <v>208</v>
      </c>
    </row>
    <row r="51" s="265" customFormat="1" customHeight="1" spans="1:2">
      <c r="A51" s="273" t="s">
        <v>76</v>
      </c>
      <c r="B51" s="274">
        <v>0</v>
      </c>
    </row>
    <row r="52" s="265" customFormat="1" customHeight="1" spans="1:2">
      <c r="A52" s="273" t="s">
        <v>77</v>
      </c>
      <c r="B52" s="274">
        <v>0</v>
      </c>
    </row>
    <row r="53" s="265" customFormat="1" customHeight="1" spans="1:2">
      <c r="A53" s="273" t="s">
        <v>106</v>
      </c>
      <c r="B53" s="274">
        <v>0</v>
      </c>
    </row>
    <row r="54" s="265" customFormat="1" customHeight="1" spans="1:2">
      <c r="A54" s="273" t="s">
        <v>107</v>
      </c>
      <c r="B54" s="274">
        <v>33</v>
      </c>
    </row>
    <row r="55" s="265" customFormat="1" customHeight="1" spans="1:2">
      <c r="A55" s="273" t="s">
        <v>108</v>
      </c>
      <c r="B55" s="274">
        <v>0</v>
      </c>
    </row>
    <row r="56" s="265" customFormat="1" customHeight="1" spans="1:2">
      <c r="A56" s="273" t="s">
        <v>109</v>
      </c>
      <c r="B56" s="274">
        <v>210</v>
      </c>
    </row>
    <row r="57" s="265" customFormat="1" customHeight="1" spans="1:2">
      <c r="A57" s="273" t="s">
        <v>110</v>
      </c>
      <c r="B57" s="274">
        <v>0</v>
      </c>
    </row>
    <row r="58" s="265" customFormat="1" customHeight="1" spans="1:2">
      <c r="A58" s="273" t="s">
        <v>84</v>
      </c>
      <c r="B58" s="274">
        <v>0</v>
      </c>
    </row>
    <row r="59" s="265" customFormat="1" customHeight="1" spans="1:2">
      <c r="A59" s="273" t="s">
        <v>111</v>
      </c>
      <c r="B59" s="274">
        <v>0</v>
      </c>
    </row>
    <row r="60" s="265" customFormat="1" customHeight="1" spans="1:2">
      <c r="A60" s="273" t="s">
        <v>112</v>
      </c>
      <c r="B60" s="274">
        <f>SUM(B61:B70)</f>
        <v>1909</v>
      </c>
    </row>
    <row r="61" s="265" customFormat="1" customHeight="1" spans="1:2">
      <c r="A61" s="273" t="s">
        <v>75</v>
      </c>
      <c r="B61" s="274">
        <v>1031</v>
      </c>
    </row>
    <row r="62" s="265" customFormat="1" customHeight="1" spans="1:2">
      <c r="A62" s="273" t="s">
        <v>76</v>
      </c>
      <c r="B62" s="274">
        <v>0</v>
      </c>
    </row>
    <row r="63" s="265" customFormat="1" customHeight="1" spans="1:2">
      <c r="A63" s="273" t="s">
        <v>77</v>
      </c>
      <c r="B63" s="274">
        <v>0</v>
      </c>
    </row>
    <row r="64" s="265" customFormat="1" customHeight="1" spans="1:2">
      <c r="A64" s="273" t="s">
        <v>113</v>
      </c>
      <c r="B64" s="274">
        <v>20</v>
      </c>
    </row>
    <row r="65" s="265" customFormat="1" customHeight="1" spans="1:2">
      <c r="A65" s="273" t="s">
        <v>114</v>
      </c>
      <c r="B65" s="274">
        <v>81</v>
      </c>
    </row>
    <row r="66" s="265" customFormat="1" customHeight="1" spans="1:2">
      <c r="A66" s="273" t="s">
        <v>115</v>
      </c>
      <c r="B66" s="274">
        <v>20</v>
      </c>
    </row>
    <row r="67" s="265" customFormat="1" customHeight="1" spans="1:2">
      <c r="A67" s="273" t="s">
        <v>116</v>
      </c>
      <c r="B67" s="274">
        <v>0</v>
      </c>
    </row>
    <row r="68" s="265" customFormat="1" customHeight="1" spans="1:2">
      <c r="A68" s="273" t="s">
        <v>117</v>
      </c>
      <c r="B68" s="274">
        <v>427</v>
      </c>
    </row>
    <row r="69" s="265" customFormat="1" customHeight="1" spans="1:2">
      <c r="A69" s="273" t="s">
        <v>84</v>
      </c>
      <c r="B69" s="274">
        <v>0</v>
      </c>
    </row>
    <row r="70" s="265" customFormat="1" customHeight="1" spans="1:2">
      <c r="A70" s="273" t="s">
        <v>118</v>
      </c>
      <c r="B70" s="274">
        <v>330</v>
      </c>
    </row>
    <row r="71" s="265" customFormat="1" customHeight="1" spans="1:2">
      <c r="A71" s="273" t="s">
        <v>119</v>
      </c>
      <c r="B71" s="274">
        <f>SUM(B72:B82)</f>
        <v>3335</v>
      </c>
    </row>
    <row r="72" s="265" customFormat="1" customHeight="1" spans="1:2">
      <c r="A72" s="273" t="s">
        <v>75</v>
      </c>
      <c r="B72" s="274">
        <v>1905</v>
      </c>
    </row>
    <row r="73" s="265" customFormat="1" customHeight="1" spans="1:2">
      <c r="A73" s="273" t="s">
        <v>76</v>
      </c>
      <c r="B73" s="274">
        <v>980</v>
      </c>
    </row>
    <row r="74" s="265" customFormat="1" customHeight="1" spans="1:2">
      <c r="A74" s="273" t="s">
        <v>77</v>
      </c>
      <c r="B74" s="274">
        <v>0</v>
      </c>
    </row>
    <row r="75" s="265" customFormat="1" customHeight="1" spans="1:2">
      <c r="A75" s="273" t="s">
        <v>120</v>
      </c>
      <c r="B75" s="274">
        <v>0</v>
      </c>
    </row>
    <row r="76" s="265" customFormat="1" customHeight="1" spans="1:2">
      <c r="A76" s="273" t="s">
        <v>121</v>
      </c>
      <c r="B76" s="274">
        <v>0</v>
      </c>
    </row>
    <row r="77" s="265" customFormat="1" customHeight="1" spans="1:2">
      <c r="A77" s="273" t="s">
        <v>122</v>
      </c>
      <c r="B77" s="274">
        <v>450</v>
      </c>
    </row>
    <row r="78" s="265" customFormat="1" customHeight="1" spans="1:2">
      <c r="A78" s="273" t="s">
        <v>123</v>
      </c>
      <c r="B78" s="274">
        <v>0</v>
      </c>
    </row>
    <row r="79" s="265" customFormat="1" customHeight="1" spans="1:2">
      <c r="A79" s="273" t="s">
        <v>124</v>
      </c>
      <c r="B79" s="274">
        <v>0</v>
      </c>
    </row>
    <row r="80" s="265" customFormat="1" customHeight="1" spans="1:2">
      <c r="A80" s="273" t="s">
        <v>116</v>
      </c>
      <c r="B80" s="274">
        <v>0</v>
      </c>
    </row>
    <row r="81" s="265" customFormat="1" customHeight="1" spans="1:2">
      <c r="A81" s="273" t="s">
        <v>84</v>
      </c>
      <c r="B81" s="274">
        <v>0</v>
      </c>
    </row>
    <row r="82" s="265" customFormat="1" customHeight="1" spans="1:2">
      <c r="A82" s="273" t="s">
        <v>125</v>
      </c>
      <c r="B82" s="274">
        <v>0</v>
      </c>
    </row>
    <row r="83" s="265" customFormat="1" customHeight="1" spans="1:2">
      <c r="A83" s="273" t="s">
        <v>126</v>
      </c>
      <c r="B83" s="274">
        <f>SUM(B84:B91)</f>
        <v>398</v>
      </c>
    </row>
    <row r="84" s="265" customFormat="1" customHeight="1" spans="1:2">
      <c r="A84" s="273" t="s">
        <v>75</v>
      </c>
      <c r="B84" s="274">
        <v>315</v>
      </c>
    </row>
    <row r="85" s="265" customFormat="1" customHeight="1" spans="1:2">
      <c r="A85" s="273" t="s">
        <v>76</v>
      </c>
      <c r="B85" s="274">
        <v>0</v>
      </c>
    </row>
    <row r="86" s="265" customFormat="1" customHeight="1" spans="1:2">
      <c r="A86" s="273" t="s">
        <v>77</v>
      </c>
      <c r="B86" s="274">
        <v>0</v>
      </c>
    </row>
    <row r="87" s="265" customFormat="1" customHeight="1" spans="1:2">
      <c r="A87" s="273" t="s">
        <v>127</v>
      </c>
      <c r="B87" s="274">
        <v>80</v>
      </c>
    </row>
    <row r="88" s="265" customFormat="1" customHeight="1" spans="1:2">
      <c r="A88" s="273" t="s">
        <v>128</v>
      </c>
      <c r="B88" s="274">
        <v>0</v>
      </c>
    </row>
    <row r="89" s="265" customFormat="1" customHeight="1" spans="1:2">
      <c r="A89" s="273" t="s">
        <v>116</v>
      </c>
      <c r="B89" s="274">
        <v>3</v>
      </c>
    </row>
    <row r="90" s="265" customFormat="1" customHeight="1" spans="1:2">
      <c r="A90" s="273" t="s">
        <v>84</v>
      </c>
      <c r="B90" s="274">
        <v>0</v>
      </c>
    </row>
    <row r="91" s="265" customFormat="1" customHeight="1" spans="1:2">
      <c r="A91" s="273" t="s">
        <v>129</v>
      </c>
      <c r="B91" s="274">
        <v>0</v>
      </c>
    </row>
    <row r="92" s="265" customFormat="1" customHeight="1" spans="1:2">
      <c r="A92" s="273" t="s">
        <v>130</v>
      </c>
      <c r="B92" s="274">
        <f>SUM(B93:B104)</f>
        <v>0</v>
      </c>
    </row>
    <row r="93" s="265" customFormat="1" customHeight="1" spans="1:2">
      <c r="A93" s="273" t="s">
        <v>75</v>
      </c>
      <c r="B93" s="274">
        <v>0</v>
      </c>
    </row>
    <row r="94" s="265" customFormat="1" customHeight="1" spans="1:2">
      <c r="A94" s="273" t="s">
        <v>76</v>
      </c>
      <c r="B94" s="274">
        <v>0</v>
      </c>
    </row>
    <row r="95" s="265" customFormat="1" customHeight="1" spans="1:2">
      <c r="A95" s="273" t="s">
        <v>77</v>
      </c>
      <c r="B95" s="274">
        <v>0</v>
      </c>
    </row>
    <row r="96" s="265" customFormat="1" customHeight="1" spans="1:2">
      <c r="A96" s="273" t="s">
        <v>131</v>
      </c>
      <c r="B96" s="274">
        <v>0</v>
      </c>
    </row>
    <row r="97" s="265" customFormat="1" customHeight="1" spans="1:2">
      <c r="A97" s="273" t="s">
        <v>132</v>
      </c>
      <c r="B97" s="274">
        <v>0</v>
      </c>
    </row>
    <row r="98" s="265" customFormat="1" customHeight="1" spans="1:2">
      <c r="A98" s="273" t="s">
        <v>116</v>
      </c>
      <c r="B98" s="274">
        <v>0</v>
      </c>
    </row>
    <row r="99" s="265" customFormat="1" customHeight="1" spans="1:2">
      <c r="A99" s="273" t="s">
        <v>133</v>
      </c>
      <c r="B99" s="274">
        <v>0</v>
      </c>
    </row>
    <row r="100" s="265" customFormat="1" customHeight="1" spans="1:2">
      <c r="A100" s="273" t="s">
        <v>134</v>
      </c>
      <c r="B100" s="274">
        <v>0</v>
      </c>
    </row>
    <row r="101" s="265" customFormat="1" customHeight="1" spans="1:2">
      <c r="A101" s="273" t="s">
        <v>135</v>
      </c>
      <c r="B101" s="274">
        <v>0</v>
      </c>
    </row>
    <row r="102" s="265" customFormat="1" customHeight="1" spans="1:2">
      <c r="A102" s="273" t="s">
        <v>136</v>
      </c>
      <c r="B102" s="274">
        <v>0</v>
      </c>
    </row>
    <row r="103" s="265" customFormat="1" customHeight="1" spans="1:2">
      <c r="A103" s="273" t="s">
        <v>84</v>
      </c>
      <c r="B103" s="274">
        <v>0</v>
      </c>
    </row>
    <row r="104" s="265" customFormat="1" customHeight="1" spans="1:2">
      <c r="A104" s="273" t="s">
        <v>137</v>
      </c>
      <c r="B104" s="274">
        <v>0</v>
      </c>
    </row>
    <row r="105" s="265" customFormat="1" customHeight="1" spans="1:2">
      <c r="A105" s="273" t="s">
        <v>138</v>
      </c>
      <c r="B105" s="274">
        <f>SUM(B106:B114)</f>
        <v>207</v>
      </c>
    </row>
    <row r="106" s="265" customFormat="1" customHeight="1" spans="1:2">
      <c r="A106" s="273" t="s">
        <v>75</v>
      </c>
      <c r="B106" s="274">
        <v>188</v>
      </c>
    </row>
    <row r="107" s="265" customFormat="1" customHeight="1" spans="1:2">
      <c r="A107" s="273" t="s">
        <v>76</v>
      </c>
      <c r="B107" s="274">
        <v>19</v>
      </c>
    </row>
    <row r="108" s="265" customFormat="1" customHeight="1" spans="1:2">
      <c r="A108" s="273" t="s">
        <v>77</v>
      </c>
      <c r="B108" s="274">
        <v>0</v>
      </c>
    </row>
    <row r="109" s="265" customFormat="1" customHeight="1" spans="1:2">
      <c r="A109" s="273" t="s">
        <v>139</v>
      </c>
      <c r="B109" s="274">
        <v>0</v>
      </c>
    </row>
    <row r="110" s="265" customFormat="1" customHeight="1" spans="1:2">
      <c r="A110" s="273" t="s">
        <v>140</v>
      </c>
      <c r="B110" s="274">
        <v>0</v>
      </c>
    </row>
    <row r="111" s="265" customFormat="1" customHeight="1" spans="1:2">
      <c r="A111" s="273" t="s">
        <v>141</v>
      </c>
      <c r="B111" s="274">
        <v>0</v>
      </c>
    </row>
    <row r="112" s="265" customFormat="1" customHeight="1" spans="1:2">
      <c r="A112" s="273" t="s">
        <v>142</v>
      </c>
      <c r="B112" s="274">
        <v>0</v>
      </c>
    </row>
    <row r="113" s="265" customFormat="1" customHeight="1" spans="1:2">
      <c r="A113" s="273" t="s">
        <v>84</v>
      </c>
      <c r="B113" s="274">
        <v>0</v>
      </c>
    </row>
    <row r="114" s="265" customFormat="1" customHeight="1" spans="1:2">
      <c r="A114" s="273" t="s">
        <v>143</v>
      </c>
      <c r="B114" s="274">
        <v>0</v>
      </c>
    </row>
    <row r="115" s="265" customFormat="1" customHeight="1" spans="1:2">
      <c r="A115" s="273" t="s">
        <v>144</v>
      </c>
      <c r="B115" s="274">
        <f>SUM(B116:B123)</f>
        <v>1097</v>
      </c>
    </row>
    <row r="116" s="265" customFormat="1" customHeight="1" spans="1:2">
      <c r="A116" s="273" t="s">
        <v>75</v>
      </c>
      <c r="B116" s="274">
        <v>886</v>
      </c>
    </row>
    <row r="117" s="265" customFormat="1" customHeight="1" spans="1:2">
      <c r="A117" s="273" t="s">
        <v>76</v>
      </c>
      <c r="B117" s="274">
        <v>211</v>
      </c>
    </row>
    <row r="118" s="265" customFormat="1" customHeight="1" spans="1:2">
      <c r="A118" s="273" t="s">
        <v>77</v>
      </c>
      <c r="B118" s="274">
        <v>0</v>
      </c>
    </row>
    <row r="119" s="265" customFormat="1" customHeight="1" spans="1:2">
      <c r="A119" s="273" t="s">
        <v>145</v>
      </c>
      <c r="B119" s="274">
        <v>0</v>
      </c>
    </row>
    <row r="120" s="265" customFormat="1" customHeight="1" spans="1:2">
      <c r="A120" s="273" t="s">
        <v>146</v>
      </c>
      <c r="B120" s="274">
        <v>0</v>
      </c>
    </row>
    <row r="121" s="265" customFormat="1" customHeight="1" spans="1:2">
      <c r="A121" s="273" t="s">
        <v>147</v>
      </c>
      <c r="B121" s="274">
        <v>0</v>
      </c>
    </row>
    <row r="122" s="265" customFormat="1" customHeight="1" spans="1:2">
      <c r="A122" s="273" t="s">
        <v>84</v>
      </c>
      <c r="B122" s="274">
        <v>0</v>
      </c>
    </row>
    <row r="123" s="265" customFormat="1" customHeight="1" spans="1:2">
      <c r="A123" s="273" t="s">
        <v>148</v>
      </c>
      <c r="B123" s="274">
        <v>0</v>
      </c>
    </row>
    <row r="124" s="265" customFormat="1" customHeight="1" spans="1:2">
      <c r="A124" s="273" t="s">
        <v>149</v>
      </c>
      <c r="B124" s="274">
        <f>SUM(B125:B134)</f>
        <v>1181</v>
      </c>
    </row>
    <row r="125" s="265" customFormat="1" customHeight="1" spans="1:2">
      <c r="A125" s="273" t="s">
        <v>75</v>
      </c>
      <c r="B125" s="274">
        <v>577</v>
      </c>
    </row>
    <row r="126" s="265" customFormat="1" customHeight="1" spans="1:2">
      <c r="A126" s="273" t="s">
        <v>76</v>
      </c>
      <c r="B126" s="274">
        <v>0</v>
      </c>
    </row>
    <row r="127" s="265" customFormat="1" customHeight="1" spans="1:2">
      <c r="A127" s="273" t="s">
        <v>77</v>
      </c>
      <c r="B127" s="274">
        <v>0</v>
      </c>
    </row>
    <row r="128" s="265" customFormat="1" customHeight="1" spans="1:2">
      <c r="A128" s="273" t="s">
        <v>150</v>
      </c>
      <c r="B128" s="274">
        <v>0</v>
      </c>
    </row>
    <row r="129" s="265" customFormat="1" customHeight="1" spans="1:2">
      <c r="A129" s="273" t="s">
        <v>151</v>
      </c>
      <c r="B129" s="274">
        <v>0</v>
      </c>
    </row>
    <row r="130" s="265" customFormat="1" customHeight="1" spans="1:2">
      <c r="A130" s="273" t="s">
        <v>152</v>
      </c>
      <c r="B130" s="274">
        <v>0</v>
      </c>
    </row>
    <row r="131" s="265" customFormat="1" customHeight="1" spans="1:2">
      <c r="A131" s="273" t="s">
        <v>153</v>
      </c>
      <c r="B131" s="274">
        <v>0</v>
      </c>
    </row>
    <row r="132" s="265" customFormat="1" customHeight="1" spans="1:2">
      <c r="A132" s="273" t="s">
        <v>154</v>
      </c>
      <c r="B132" s="274">
        <v>600</v>
      </c>
    </row>
    <row r="133" s="265" customFormat="1" customHeight="1" spans="1:2">
      <c r="A133" s="273" t="s">
        <v>84</v>
      </c>
      <c r="B133" s="274">
        <v>0</v>
      </c>
    </row>
    <row r="134" s="265" customFormat="1" customHeight="1" spans="1:2">
      <c r="A134" s="273" t="s">
        <v>155</v>
      </c>
      <c r="B134" s="274">
        <v>4</v>
      </c>
    </row>
    <row r="135" s="265" customFormat="1" customHeight="1" spans="1:2">
      <c r="A135" s="273" t="s">
        <v>156</v>
      </c>
      <c r="B135" s="274">
        <f>SUM(B136:B147)</f>
        <v>0</v>
      </c>
    </row>
    <row r="136" s="265" customFormat="1" customHeight="1" spans="1:2">
      <c r="A136" s="273" t="s">
        <v>75</v>
      </c>
      <c r="B136" s="274">
        <v>0</v>
      </c>
    </row>
    <row r="137" s="265" customFormat="1" customHeight="1" spans="1:2">
      <c r="A137" s="273" t="s">
        <v>76</v>
      </c>
      <c r="B137" s="274">
        <v>0</v>
      </c>
    </row>
    <row r="138" s="265" customFormat="1" customHeight="1" spans="1:2">
      <c r="A138" s="273" t="s">
        <v>77</v>
      </c>
      <c r="B138" s="274">
        <v>0</v>
      </c>
    </row>
    <row r="139" s="265" customFormat="1" customHeight="1" spans="1:2">
      <c r="A139" s="273" t="s">
        <v>157</v>
      </c>
      <c r="B139" s="274">
        <v>0</v>
      </c>
    </row>
    <row r="140" s="265" customFormat="1" customHeight="1" spans="1:2">
      <c r="A140" s="273" t="s">
        <v>158</v>
      </c>
      <c r="B140" s="274">
        <v>0</v>
      </c>
    </row>
    <row r="141" s="265" customFormat="1" customHeight="1" spans="1:2">
      <c r="A141" s="273" t="s">
        <v>159</v>
      </c>
      <c r="B141" s="274">
        <v>0</v>
      </c>
    </row>
    <row r="142" s="265" customFormat="1" customHeight="1" spans="1:2">
      <c r="A142" s="273" t="s">
        <v>160</v>
      </c>
      <c r="B142" s="274">
        <v>0</v>
      </c>
    </row>
    <row r="143" s="265" customFormat="1" customHeight="1" spans="1:2">
      <c r="A143" s="273" t="s">
        <v>161</v>
      </c>
      <c r="B143" s="274">
        <v>0</v>
      </c>
    </row>
    <row r="144" s="265" customFormat="1" customHeight="1" spans="1:2">
      <c r="A144" s="273" t="s">
        <v>162</v>
      </c>
      <c r="B144" s="274">
        <v>0</v>
      </c>
    </row>
    <row r="145" s="265" customFormat="1" customHeight="1" spans="1:2">
      <c r="A145" s="273" t="s">
        <v>163</v>
      </c>
      <c r="B145" s="274">
        <v>0</v>
      </c>
    </row>
    <row r="146" s="265" customFormat="1" customHeight="1" spans="1:2">
      <c r="A146" s="273" t="s">
        <v>84</v>
      </c>
      <c r="B146" s="274">
        <v>0</v>
      </c>
    </row>
    <row r="147" s="265" customFormat="1" customHeight="1" spans="1:2">
      <c r="A147" s="273" t="s">
        <v>164</v>
      </c>
      <c r="B147" s="274">
        <v>0</v>
      </c>
    </row>
    <row r="148" s="265" customFormat="1" customHeight="1" spans="1:2">
      <c r="A148" s="273" t="s">
        <v>165</v>
      </c>
      <c r="B148" s="274">
        <f>SUM(B149:B154)</f>
        <v>0</v>
      </c>
    </row>
    <row r="149" s="265" customFormat="1" customHeight="1" spans="1:2">
      <c r="A149" s="273" t="s">
        <v>75</v>
      </c>
      <c r="B149" s="274">
        <v>0</v>
      </c>
    </row>
    <row r="150" s="265" customFormat="1" customHeight="1" spans="1:2">
      <c r="A150" s="273" t="s">
        <v>76</v>
      </c>
      <c r="B150" s="274">
        <v>0</v>
      </c>
    </row>
    <row r="151" s="265" customFormat="1" customHeight="1" spans="1:2">
      <c r="A151" s="273" t="s">
        <v>77</v>
      </c>
      <c r="B151" s="274">
        <v>0</v>
      </c>
    </row>
    <row r="152" s="265" customFormat="1" customHeight="1" spans="1:2">
      <c r="A152" s="273" t="s">
        <v>166</v>
      </c>
      <c r="B152" s="274">
        <v>0</v>
      </c>
    </row>
    <row r="153" s="265" customFormat="1" customHeight="1" spans="1:2">
      <c r="A153" s="273" t="s">
        <v>84</v>
      </c>
      <c r="B153" s="274">
        <v>0</v>
      </c>
    </row>
    <row r="154" s="265" customFormat="1" customHeight="1" spans="1:2">
      <c r="A154" s="273" t="s">
        <v>167</v>
      </c>
      <c r="B154" s="274">
        <v>0</v>
      </c>
    </row>
    <row r="155" s="265" customFormat="1" customHeight="1" spans="1:2">
      <c r="A155" s="273" t="s">
        <v>168</v>
      </c>
      <c r="B155" s="274">
        <f>SUM(B156:B162)</f>
        <v>0</v>
      </c>
    </row>
    <row r="156" s="265" customFormat="1" customHeight="1" spans="1:2">
      <c r="A156" s="273" t="s">
        <v>75</v>
      </c>
      <c r="B156" s="274">
        <v>0</v>
      </c>
    </row>
    <row r="157" s="265" customFormat="1" customHeight="1" spans="1:2">
      <c r="A157" s="273" t="s">
        <v>76</v>
      </c>
      <c r="B157" s="274">
        <v>0</v>
      </c>
    </row>
    <row r="158" s="265" customFormat="1" customHeight="1" spans="1:2">
      <c r="A158" s="273" t="s">
        <v>77</v>
      </c>
      <c r="B158" s="274">
        <v>0</v>
      </c>
    </row>
    <row r="159" s="265" customFormat="1" customHeight="1" spans="1:2">
      <c r="A159" s="273" t="s">
        <v>169</v>
      </c>
      <c r="B159" s="274">
        <v>0</v>
      </c>
    </row>
    <row r="160" s="265" customFormat="1" customHeight="1" spans="1:2">
      <c r="A160" s="273" t="s">
        <v>170</v>
      </c>
      <c r="B160" s="274">
        <v>0</v>
      </c>
    </row>
    <row r="161" s="265" customFormat="1" customHeight="1" spans="1:2">
      <c r="A161" s="273" t="s">
        <v>84</v>
      </c>
      <c r="B161" s="274">
        <v>0</v>
      </c>
    </row>
    <row r="162" s="265" customFormat="1" customHeight="1" spans="1:2">
      <c r="A162" s="273" t="s">
        <v>171</v>
      </c>
      <c r="B162" s="274">
        <v>0</v>
      </c>
    </row>
    <row r="163" s="265" customFormat="1" customHeight="1" spans="1:2">
      <c r="A163" s="273" t="s">
        <v>172</v>
      </c>
      <c r="B163" s="274">
        <f>SUM(B164:B168)</f>
        <v>138</v>
      </c>
    </row>
    <row r="164" s="265" customFormat="1" customHeight="1" spans="1:2">
      <c r="A164" s="273" t="s">
        <v>75</v>
      </c>
      <c r="B164" s="274">
        <v>126</v>
      </c>
    </row>
    <row r="165" s="265" customFormat="1" customHeight="1" spans="1:2">
      <c r="A165" s="273" t="s">
        <v>76</v>
      </c>
      <c r="B165" s="274">
        <v>0</v>
      </c>
    </row>
    <row r="166" s="265" customFormat="1" customHeight="1" spans="1:2">
      <c r="A166" s="273" t="s">
        <v>77</v>
      </c>
      <c r="B166" s="274">
        <v>0</v>
      </c>
    </row>
    <row r="167" s="265" customFormat="1" customHeight="1" spans="1:2">
      <c r="A167" s="273" t="s">
        <v>173</v>
      </c>
      <c r="B167" s="274">
        <v>10</v>
      </c>
    </row>
    <row r="168" s="265" customFormat="1" customHeight="1" spans="1:2">
      <c r="A168" s="273" t="s">
        <v>174</v>
      </c>
      <c r="B168" s="274">
        <v>2</v>
      </c>
    </row>
    <row r="169" s="265" customFormat="1" customHeight="1" spans="1:2">
      <c r="A169" s="273" t="s">
        <v>175</v>
      </c>
      <c r="B169" s="274">
        <f>SUM(B170:B175)</f>
        <v>88</v>
      </c>
    </row>
    <row r="170" s="265" customFormat="1" customHeight="1" spans="1:2">
      <c r="A170" s="273" t="s">
        <v>75</v>
      </c>
      <c r="B170" s="274">
        <v>84</v>
      </c>
    </row>
    <row r="171" s="265" customFormat="1" customHeight="1" spans="1:2">
      <c r="A171" s="273" t="s">
        <v>76</v>
      </c>
      <c r="B171" s="274">
        <v>4</v>
      </c>
    </row>
    <row r="172" s="265" customFormat="1" customHeight="1" spans="1:2">
      <c r="A172" s="273" t="s">
        <v>77</v>
      </c>
      <c r="B172" s="274">
        <v>0</v>
      </c>
    </row>
    <row r="173" s="265" customFormat="1" customHeight="1" spans="1:2">
      <c r="A173" s="273" t="s">
        <v>89</v>
      </c>
      <c r="B173" s="274">
        <v>0</v>
      </c>
    </row>
    <row r="174" s="265" customFormat="1" customHeight="1" spans="1:2">
      <c r="A174" s="273" t="s">
        <v>84</v>
      </c>
      <c r="B174" s="274">
        <v>0</v>
      </c>
    </row>
    <row r="175" s="265" customFormat="1" customHeight="1" spans="1:2">
      <c r="A175" s="273" t="s">
        <v>176</v>
      </c>
      <c r="B175" s="274">
        <v>0</v>
      </c>
    </row>
    <row r="176" s="265" customFormat="1" customHeight="1" spans="1:2">
      <c r="A176" s="273" t="s">
        <v>177</v>
      </c>
      <c r="B176" s="274">
        <f>SUM(B177:B182)</f>
        <v>965</v>
      </c>
    </row>
    <row r="177" s="265" customFormat="1" customHeight="1" spans="1:2">
      <c r="A177" s="273" t="s">
        <v>75</v>
      </c>
      <c r="B177" s="274">
        <v>701</v>
      </c>
    </row>
    <row r="178" s="265" customFormat="1" customHeight="1" spans="1:2">
      <c r="A178" s="273" t="s">
        <v>76</v>
      </c>
      <c r="B178" s="274">
        <v>239</v>
      </c>
    </row>
    <row r="179" s="265" customFormat="1" customHeight="1" spans="1:2">
      <c r="A179" s="273" t="s">
        <v>77</v>
      </c>
      <c r="B179" s="274">
        <v>0</v>
      </c>
    </row>
    <row r="180" s="265" customFormat="1" customHeight="1" spans="1:2">
      <c r="A180" s="273" t="s">
        <v>178</v>
      </c>
      <c r="B180" s="274">
        <v>0</v>
      </c>
    </row>
    <row r="181" s="265" customFormat="1" customHeight="1" spans="1:2">
      <c r="A181" s="273" t="s">
        <v>84</v>
      </c>
      <c r="B181" s="274">
        <v>0</v>
      </c>
    </row>
    <row r="182" s="265" customFormat="1" customHeight="1" spans="1:2">
      <c r="A182" s="273" t="s">
        <v>179</v>
      </c>
      <c r="B182" s="274">
        <v>25</v>
      </c>
    </row>
    <row r="183" s="265" customFormat="1" customHeight="1" spans="1:2">
      <c r="A183" s="273" t="s">
        <v>180</v>
      </c>
      <c r="B183" s="274">
        <f>SUM(B184:B189)</f>
        <v>964</v>
      </c>
    </row>
    <row r="184" s="265" customFormat="1" customHeight="1" spans="1:2">
      <c r="A184" s="273" t="s">
        <v>75</v>
      </c>
      <c r="B184" s="274">
        <v>564</v>
      </c>
    </row>
    <row r="185" s="265" customFormat="1" customHeight="1" spans="1:2">
      <c r="A185" s="273" t="s">
        <v>76</v>
      </c>
      <c r="B185" s="274">
        <v>200</v>
      </c>
    </row>
    <row r="186" s="265" customFormat="1" customHeight="1" spans="1:2">
      <c r="A186" s="273" t="s">
        <v>77</v>
      </c>
      <c r="B186" s="274">
        <v>0</v>
      </c>
    </row>
    <row r="187" s="265" customFormat="1" customHeight="1" spans="1:2">
      <c r="A187" s="273" t="s">
        <v>181</v>
      </c>
      <c r="B187" s="274">
        <v>0</v>
      </c>
    </row>
    <row r="188" s="265" customFormat="1" customHeight="1" spans="1:2">
      <c r="A188" s="273" t="s">
        <v>84</v>
      </c>
      <c r="B188" s="274">
        <v>0</v>
      </c>
    </row>
    <row r="189" s="265" customFormat="1" customHeight="1" spans="1:2">
      <c r="A189" s="273" t="s">
        <v>182</v>
      </c>
      <c r="B189" s="274">
        <v>200</v>
      </c>
    </row>
    <row r="190" s="265" customFormat="1" customHeight="1" spans="1:2">
      <c r="A190" s="273" t="s">
        <v>183</v>
      </c>
      <c r="B190" s="274">
        <f>SUM(B191:B196)</f>
        <v>560</v>
      </c>
    </row>
    <row r="191" s="265" customFormat="1" customHeight="1" spans="1:2">
      <c r="A191" s="273" t="s">
        <v>75</v>
      </c>
      <c r="B191" s="274">
        <v>342</v>
      </c>
    </row>
    <row r="192" s="265" customFormat="1" customHeight="1" spans="1:2">
      <c r="A192" s="273" t="s">
        <v>76</v>
      </c>
      <c r="B192" s="274">
        <v>121</v>
      </c>
    </row>
    <row r="193" s="265" customFormat="1" customHeight="1" spans="1:2">
      <c r="A193" s="273" t="s">
        <v>77</v>
      </c>
      <c r="B193" s="274">
        <v>0</v>
      </c>
    </row>
    <row r="194" s="265" customFormat="1" customHeight="1" spans="1:2">
      <c r="A194" s="273" t="s">
        <v>184</v>
      </c>
      <c r="B194" s="274">
        <v>0</v>
      </c>
    </row>
    <row r="195" s="265" customFormat="1" customHeight="1" spans="1:2">
      <c r="A195" s="273" t="s">
        <v>84</v>
      </c>
      <c r="B195" s="274">
        <v>0</v>
      </c>
    </row>
    <row r="196" s="265" customFormat="1" customHeight="1" spans="1:2">
      <c r="A196" s="273" t="s">
        <v>185</v>
      </c>
      <c r="B196" s="274">
        <v>97</v>
      </c>
    </row>
    <row r="197" s="265" customFormat="1" customHeight="1" spans="1:2">
      <c r="A197" s="273" t="s">
        <v>186</v>
      </c>
      <c r="B197" s="274">
        <f>SUM(B198:B203)</f>
        <v>2947</v>
      </c>
    </row>
    <row r="198" s="265" customFormat="1" customHeight="1" spans="1:2">
      <c r="A198" s="273" t="s">
        <v>75</v>
      </c>
      <c r="B198" s="274">
        <v>624</v>
      </c>
    </row>
    <row r="199" s="265" customFormat="1" customHeight="1" spans="1:2">
      <c r="A199" s="273" t="s">
        <v>76</v>
      </c>
      <c r="B199" s="274">
        <v>0</v>
      </c>
    </row>
    <row r="200" s="265" customFormat="1" customHeight="1" spans="1:2">
      <c r="A200" s="273" t="s">
        <v>77</v>
      </c>
      <c r="B200" s="274">
        <v>0</v>
      </c>
    </row>
    <row r="201" s="265" customFormat="1" customHeight="1" spans="1:2">
      <c r="A201" s="273" t="s">
        <v>187</v>
      </c>
      <c r="B201" s="274">
        <v>0</v>
      </c>
    </row>
    <row r="202" s="265" customFormat="1" customHeight="1" spans="1:2">
      <c r="A202" s="273" t="s">
        <v>84</v>
      </c>
      <c r="B202" s="274">
        <v>0</v>
      </c>
    </row>
    <row r="203" s="265" customFormat="1" customHeight="1" spans="1:2">
      <c r="A203" s="273" t="s">
        <v>188</v>
      </c>
      <c r="B203" s="274">
        <v>2323</v>
      </c>
    </row>
    <row r="204" s="265" customFormat="1" customHeight="1" spans="1:2">
      <c r="A204" s="273" t="s">
        <v>189</v>
      </c>
      <c r="B204" s="274">
        <f>SUM(B205:B211)</f>
        <v>123</v>
      </c>
    </row>
    <row r="205" s="265" customFormat="1" customHeight="1" spans="1:2">
      <c r="A205" s="273" t="s">
        <v>75</v>
      </c>
      <c r="B205" s="274">
        <v>102</v>
      </c>
    </row>
    <row r="206" s="265" customFormat="1" customHeight="1" spans="1:2">
      <c r="A206" s="273" t="s">
        <v>76</v>
      </c>
      <c r="B206" s="274">
        <v>3</v>
      </c>
    </row>
    <row r="207" s="265" customFormat="1" customHeight="1" spans="1:2">
      <c r="A207" s="273" t="s">
        <v>77</v>
      </c>
      <c r="B207" s="274">
        <v>0</v>
      </c>
    </row>
    <row r="208" s="265" customFormat="1" customHeight="1" spans="1:2">
      <c r="A208" s="273" t="s">
        <v>190</v>
      </c>
      <c r="B208" s="274">
        <v>18</v>
      </c>
    </row>
    <row r="209" s="265" customFormat="1" customHeight="1" spans="1:2">
      <c r="A209" s="273" t="s">
        <v>191</v>
      </c>
      <c r="B209" s="274">
        <v>0</v>
      </c>
    </row>
    <row r="210" s="265" customFormat="1" customHeight="1" spans="1:2">
      <c r="A210" s="273" t="s">
        <v>84</v>
      </c>
      <c r="B210" s="274">
        <v>0</v>
      </c>
    </row>
    <row r="211" s="265" customFormat="1" customHeight="1" spans="1:2">
      <c r="A211" s="273" t="s">
        <v>192</v>
      </c>
      <c r="B211" s="274">
        <v>0</v>
      </c>
    </row>
    <row r="212" s="265" customFormat="1" customHeight="1" spans="1:2">
      <c r="A212" s="273" t="s">
        <v>193</v>
      </c>
      <c r="B212" s="274">
        <f>SUM(B213:B217)</f>
        <v>0</v>
      </c>
    </row>
    <row r="213" s="265" customFormat="1" customHeight="1" spans="1:2">
      <c r="A213" s="273" t="s">
        <v>75</v>
      </c>
      <c r="B213" s="274">
        <v>0</v>
      </c>
    </row>
    <row r="214" s="265" customFormat="1" customHeight="1" spans="1:2">
      <c r="A214" s="273" t="s">
        <v>76</v>
      </c>
      <c r="B214" s="274">
        <v>0</v>
      </c>
    </row>
    <row r="215" s="265" customFormat="1" customHeight="1" spans="1:2">
      <c r="A215" s="273" t="s">
        <v>77</v>
      </c>
      <c r="B215" s="274">
        <v>0</v>
      </c>
    </row>
    <row r="216" s="265" customFormat="1" customHeight="1" spans="1:2">
      <c r="A216" s="273" t="s">
        <v>84</v>
      </c>
      <c r="B216" s="274">
        <v>0</v>
      </c>
    </row>
    <row r="217" s="265" customFormat="1" customHeight="1" spans="1:2">
      <c r="A217" s="273" t="s">
        <v>194</v>
      </c>
      <c r="B217" s="274">
        <v>0</v>
      </c>
    </row>
    <row r="218" s="265" customFormat="1" customHeight="1" spans="1:2">
      <c r="A218" s="273" t="s">
        <v>195</v>
      </c>
      <c r="B218" s="274">
        <f>SUM(B219:B223)</f>
        <v>84</v>
      </c>
    </row>
    <row r="219" s="265" customFormat="1" customHeight="1" spans="1:2">
      <c r="A219" s="273" t="s">
        <v>75</v>
      </c>
      <c r="B219" s="274">
        <v>72</v>
      </c>
    </row>
    <row r="220" s="265" customFormat="1" customHeight="1" spans="1:2">
      <c r="A220" s="273" t="s">
        <v>76</v>
      </c>
      <c r="B220" s="274">
        <v>10</v>
      </c>
    </row>
    <row r="221" s="265" customFormat="1" customHeight="1" spans="1:2">
      <c r="A221" s="273" t="s">
        <v>77</v>
      </c>
      <c r="B221" s="274">
        <v>0</v>
      </c>
    </row>
    <row r="222" s="265" customFormat="1" customHeight="1" spans="1:2">
      <c r="A222" s="273" t="s">
        <v>84</v>
      </c>
      <c r="B222" s="274">
        <v>0</v>
      </c>
    </row>
    <row r="223" s="265" customFormat="1" customHeight="1" spans="1:2">
      <c r="A223" s="273" t="s">
        <v>196</v>
      </c>
      <c r="B223" s="274">
        <v>2</v>
      </c>
    </row>
    <row r="224" s="265" customFormat="1" customHeight="1" spans="1:2">
      <c r="A224" s="273" t="s">
        <v>197</v>
      </c>
      <c r="B224" s="274">
        <f>SUM(B225:B230)</f>
        <v>94</v>
      </c>
    </row>
    <row r="225" s="265" customFormat="1" customHeight="1" spans="1:2">
      <c r="A225" s="273" t="s">
        <v>75</v>
      </c>
      <c r="B225" s="274">
        <v>84</v>
      </c>
    </row>
    <row r="226" s="265" customFormat="1" customHeight="1" spans="1:2">
      <c r="A226" s="273" t="s">
        <v>76</v>
      </c>
      <c r="B226" s="274">
        <v>0</v>
      </c>
    </row>
    <row r="227" s="265" customFormat="1" customHeight="1" spans="1:2">
      <c r="A227" s="273" t="s">
        <v>77</v>
      </c>
      <c r="B227" s="274">
        <v>0</v>
      </c>
    </row>
    <row r="228" s="265" customFormat="1" customHeight="1" spans="1:2">
      <c r="A228" s="273" t="s">
        <v>198</v>
      </c>
      <c r="B228" s="274">
        <v>10</v>
      </c>
    </row>
    <row r="229" s="265" customFormat="1" customHeight="1" spans="1:2">
      <c r="A229" s="273" t="s">
        <v>84</v>
      </c>
      <c r="B229" s="274">
        <v>0</v>
      </c>
    </row>
    <row r="230" s="265" customFormat="1" customHeight="1" spans="1:2">
      <c r="A230" s="273" t="s">
        <v>199</v>
      </c>
      <c r="B230" s="274">
        <v>0</v>
      </c>
    </row>
    <row r="231" s="265" customFormat="1" customHeight="1" spans="1:2">
      <c r="A231" s="273" t="s">
        <v>200</v>
      </c>
      <c r="B231" s="274">
        <f>SUM(B232:B245)</f>
        <v>5227</v>
      </c>
    </row>
    <row r="232" s="265" customFormat="1" customHeight="1" spans="1:2">
      <c r="A232" s="273" t="s">
        <v>75</v>
      </c>
      <c r="B232" s="274">
        <v>2327</v>
      </c>
    </row>
    <row r="233" s="265" customFormat="1" customHeight="1" spans="1:2">
      <c r="A233" s="273" t="s">
        <v>76</v>
      </c>
      <c r="B233" s="274">
        <v>0</v>
      </c>
    </row>
    <row r="234" s="265" customFormat="1" customHeight="1" spans="1:2">
      <c r="A234" s="273" t="s">
        <v>77</v>
      </c>
      <c r="B234" s="274">
        <v>0</v>
      </c>
    </row>
    <row r="235" s="265" customFormat="1" customHeight="1" spans="1:2">
      <c r="A235" s="273" t="s">
        <v>201</v>
      </c>
      <c r="B235" s="274">
        <v>150</v>
      </c>
    </row>
    <row r="236" s="265" customFormat="1" customHeight="1" spans="1:2">
      <c r="A236" s="273" t="s">
        <v>202</v>
      </c>
      <c r="B236" s="274">
        <v>0</v>
      </c>
    </row>
    <row r="237" s="265" customFormat="1" customHeight="1" spans="1:2">
      <c r="A237" s="273" t="s">
        <v>116</v>
      </c>
      <c r="B237" s="274">
        <v>150</v>
      </c>
    </row>
    <row r="238" s="265" customFormat="1" customHeight="1" spans="1:2">
      <c r="A238" s="273" t="s">
        <v>203</v>
      </c>
      <c r="B238" s="274">
        <v>0</v>
      </c>
    </row>
    <row r="239" s="265" customFormat="1" customHeight="1" spans="1:2">
      <c r="A239" s="273" t="s">
        <v>204</v>
      </c>
      <c r="B239" s="274">
        <v>0</v>
      </c>
    </row>
    <row r="240" s="265" customFormat="1" customHeight="1" spans="1:2">
      <c r="A240" s="273" t="s">
        <v>205</v>
      </c>
      <c r="B240" s="274">
        <v>0</v>
      </c>
    </row>
    <row r="241" s="265" customFormat="1" customHeight="1" spans="1:2">
      <c r="A241" s="273" t="s">
        <v>206</v>
      </c>
      <c r="B241" s="274">
        <v>0</v>
      </c>
    </row>
    <row r="242" s="265" customFormat="1" customHeight="1" spans="1:2">
      <c r="A242" s="273" t="s">
        <v>207</v>
      </c>
      <c r="B242" s="274">
        <v>0</v>
      </c>
    </row>
    <row r="243" s="265" customFormat="1" customHeight="1" spans="1:2">
      <c r="A243" s="273" t="s">
        <v>208</v>
      </c>
      <c r="B243" s="274">
        <v>0</v>
      </c>
    </row>
    <row r="244" s="265" customFormat="1" customHeight="1" spans="1:2">
      <c r="A244" s="273" t="s">
        <v>84</v>
      </c>
      <c r="B244" s="274">
        <v>0</v>
      </c>
    </row>
    <row r="245" s="265" customFormat="1" customHeight="1" spans="1:2">
      <c r="A245" s="273" t="s">
        <v>209</v>
      </c>
      <c r="B245" s="274">
        <v>2600</v>
      </c>
    </row>
    <row r="246" s="265" customFormat="1" customHeight="1" spans="1:2">
      <c r="A246" s="273" t="s">
        <v>210</v>
      </c>
      <c r="B246" s="274">
        <f>SUM(B247:B248)</f>
        <v>530</v>
      </c>
    </row>
    <row r="247" s="265" customFormat="1" customHeight="1" spans="1:2">
      <c r="A247" s="273" t="s">
        <v>211</v>
      </c>
      <c r="B247" s="274">
        <v>0</v>
      </c>
    </row>
    <row r="248" s="265" customFormat="1" customHeight="1" spans="1:2">
      <c r="A248" s="273" t="s">
        <v>212</v>
      </c>
      <c r="B248" s="274">
        <v>530</v>
      </c>
    </row>
    <row r="249" s="265" customFormat="1" customHeight="1" spans="1:2">
      <c r="A249" s="273" t="s">
        <v>213</v>
      </c>
      <c r="B249" s="274">
        <f>SUM(B250:B252)</f>
        <v>0</v>
      </c>
    </row>
    <row r="250" s="265" customFormat="1" customHeight="1" spans="1:2">
      <c r="A250" s="273" t="s">
        <v>214</v>
      </c>
      <c r="B250" s="274">
        <v>0</v>
      </c>
    </row>
    <row r="251" s="265" customFormat="1" customHeight="1" spans="1:2">
      <c r="A251" s="273" t="s">
        <v>215</v>
      </c>
      <c r="B251" s="274">
        <v>0</v>
      </c>
    </row>
    <row r="252" s="265" customFormat="1" customHeight="1" spans="1:2">
      <c r="A252" s="273" t="s">
        <v>216</v>
      </c>
      <c r="B252" s="274">
        <v>0</v>
      </c>
    </row>
    <row r="253" s="265" customFormat="1" customHeight="1" spans="1:2">
      <c r="A253" s="273" t="s">
        <v>217</v>
      </c>
      <c r="B253" s="274">
        <f>B254+B264</f>
        <v>0</v>
      </c>
    </row>
    <row r="254" s="265" customFormat="1" customHeight="1" spans="1:2">
      <c r="A254" s="273" t="s">
        <v>218</v>
      </c>
      <c r="B254" s="274">
        <f>SUM(B255:B263)</f>
        <v>0</v>
      </c>
    </row>
    <row r="255" s="265" customFormat="1" customHeight="1" spans="1:2">
      <c r="A255" s="273" t="s">
        <v>219</v>
      </c>
      <c r="B255" s="274">
        <v>0</v>
      </c>
    </row>
    <row r="256" s="265" customFormat="1" customHeight="1" spans="1:2">
      <c r="A256" s="273" t="s">
        <v>220</v>
      </c>
      <c r="B256" s="274">
        <v>0</v>
      </c>
    </row>
    <row r="257" s="265" customFormat="1" customHeight="1" spans="1:2">
      <c r="A257" s="273" t="s">
        <v>221</v>
      </c>
      <c r="B257" s="274">
        <v>0</v>
      </c>
    </row>
    <row r="258" s="265" customFormat="1" customHeight="1" spans="1:2">
      <c r="A258" s="273" t="s">
        <v>222</v>
      </c>
      <c r="B258" s="274">
        <v>0</v>
      </c>
    </row>
    <row r="259" s="265" customFormat="1" customHeight="1" spans="1:2">
      <c r="A259" s="273" t="s">
        <v>223</v>
      </c>
      <c r="B259" s="274">
        <v>0</v>
      </c>
    </row>
    <row r="260" s="265" customFormat="1" customHeight="1" spans="1:2">
      <c r="A260" s="273" t="s">
        <v>224</v>
      </c>
      <c r="B260" s="274">
        <v>0</v>
      </c>
    </row>
    <row r="261" s="265" customFormat="1" customHeight="1" spans="1:2">
      <c r="A261" s="273" t="s">
        <v>225</v>
      </c>
      <c r="B261" s="274">
        <v>0</v>
      </c>
    </row>
    <row r="262" s="265" customFormat="1" customHeight="1" spans="1:2">
      <c r="A262" s="273" t="s">
        <v>226</v>
      </c>
      <c r="B262" s="274">
        <v>0</v>
      </c>
    </row>
    <row r="263" s="265" customFormat="1" customHeight="1" spans="1:2">
      <c r="A263" s="273" t="s">
        <v>227</v>
      </c>
      <c r="B263" s="274">
        <v>0</v>
      </c>
    </row>
    <row r="264" s="265" customFormat="1" customHeight="1" spans="1:2">
      <c r="A264" s="273" t="s">
        <v>228</v>
      </c>
      <c r="B264" s="274">
        <v>0</v>
      </c>
    </row>
    <row r="265" s="265" customFormat="1" customHeight="1" spans="1:2">
      <c r="A265" s="273" t="s">
        <v>229</v>
      </c>
      <c r="B265" s="274">
        <f>B266+B269+B280+B287+B295+B304+B320+B330+B340+B348+B354</f>
        <v>6204</v>
      </c>
    </row>
    <row r="266" s="265" customFormat="1" customHeight="1" spans="1:2">
      <c r="A266" s="273" t="s">
        <v>230</v>
      </c>
      <c r="B266" s="274">
        <f>SUM(B267:B268)</f>
        <v>0</v>
      </c>
    </row>
    <row r="267" s="265" customFormat="1" customHeight="1" spans="1:2">
      <c r="A267" s="273" t="s">
        <v>231</v>
      </c>
      <c r="B267" s="274">
        <v>0</v>
      </c>
    </row>
    <row r="268" s="265" customFormat="1" customHeight="1" spans="1:2">
      <c r="A268" s="273" t="s">
        <v>232</v>
      </c>
      <c r="B268" s="274">
        <v>0</v>
      </c>
    </row>
    <row r="269" s="265" customFormat="1" customHeight="1" spans="1:2">
      <c r="A269" s="273" t="s">
        <v>233</v>
      </c>
      <c r="B269" s="274">
        <f>SUM(B270:B279)</f>
        <v>1687</v>
      </c>
    </row>
    <row r="270" s="265" customFormat="1" customHeight="1" spans="1:2">
      <c r="A270" s="273" t="s">
        <v>75</v>
      </c>
      <c r="B270" s="274">
        <v>0</v>
      </c>
    </row>
    <row r="271" s="265" customFormat="1" customHeight="1" spans="1:2">
      <c r="A271" s="273" t="s">
        <v>76</v>
      </c>
      <c r="B271" s="274">
        <v>1176</v>
      </c>
    </row>
    <row r="272" s="265" customFormat="1" customHeight="1" spans="1:2">
      <c r="A272" s="273" t="s">
        <v>77</v>
      </c>
      <c r="B272" s="274">
        <v>0</v>
      </c>
    </row>
    <row r="273" s="265" customFormat="1" customHeight="1" spans="1:2">
      <c r="A273" s="273" t="s">
        <v>116</v>
      </c>
      <c r="B273" s="274">
        <v>0</v>
      </c>
    </row>
    <row r="274" s="265" customFormat="1" customHeight="1" spans="1:2">
      <c r="A274" s="273" t="s">
        <v>234</v>
      </c>
      <c r="B274" s="274">
        <v>0</v>
      </c>
    </row>
    <row r="275" s="265" customFormat="1" customHeight="1" spans="1:2">
      <c r="A275" s="273" t="s">
        <v>235</v>
      </c>
      <c r="B275" s="274">
        <v>0</v>
      </c>
    </row>
    <row r="276" s="265" customFormat="1" customHeight="1" spans="1:2">
      <c r="A276" s="273" t="s">
        <v>236</v>
      </c>
      <c r="B276" s="274">
        <v>0</v>
      </c>
    </row>
    <row r="277" s="265" customFormat="1" customHeight="1" spans="1:2">
      <c r="A277" s="273" t="s">
        <v>237</v>
      </c>
      <c r="B277" s="274">
        <v>0</v>
      </c>
    </row>
    <row r="278" s="265" customFormat="1" customHeight="1" spans="1:2">
      <c r="A278" s="273" t="s">
        <v>84</v>
      </c>
      <c r="B278" s="274">
        <v>0</v>
      </c>
    </row>
    <row r="279" s="265" customFormat="1" customHeight="1" spans="1:2">
      <c r="A279" s="273" t="s">
        <v>238</v>
      </c>
      <c r="B279" s="274">
        <v>511</v>
      </c>
    </row>
    <row r="280" s="265" customFormat="1" customHeight="1" spans="1:2">
      <c r="A280" s="273" t="s">
        <v>239</v>
      </c>
      <c r="B280" s="274">
        <f>SUM(B281:B286)</f>
        <v>0</v>
      </c>
    </row>
    <row r="281" s="265" customFormat="1" customHeight="1" spans="1:2">
      <c r="A281" s="273" t="s">
        <v>75</v>
      </c>
      <c r="B281" s="274">
        <v>0</v>
      </c>
    </row>
    <row r="282" s="265" customFormat="1" customHeight="1" spans="1:2">
      <c r="A282" s="273" t="s">
        <v>76</v>
      </c>
      <c r="B282" s="274">
        <v>0</v>
      </c>
    </row>
    <row r="283" s="265" customFormat="1" customHeight="1" spans="1:2">
      <c r="A283" s="273" t="s">
        <v>77</v>
      </c>
      <c r="B283" s="274">
        <v>0</v>
      </c>
    </row>
    <row r="284" s="265" customFormat="1" customHeight="1" spans="1:2">
      <c r="A284" s="273" t="s">
        <v>240</v>
      </c>
      <c r="B284" s="274">
        <v>0</v>
      </c>
    </row>
    <row r="285" s="265" customFormat="1" customHeight="1" spans="1:2">
      <c r="A285" s="273" t="s">
        <v>84</v>
      </c>
      <c r="B285" s="274">
        <v>0</v>
      </c>
    </row>
    <row r="286" s="265" customFormat="1" customHeight="1" spans="1:2">
      <c r="A286" s="273" t="s">
        <v>241</v>
      </c>
      <c r="B286" s="274">
        <v>0</v>
      </c>
    </row>
    <row r="287" s="265" customFormat="1" customHeight="1" spans="1:2">
      <c r="A287" s="273" t="s">
        <v>242</v>
      </c>
      <c r="B287" s="274">
        <f>SUM(B288:B294)</f>
        <v>1403</v>
      </c>
    </row>
    <row r="288" s="265" customFormat="1" customHeight="1" spans="1:2">
      <c r="A288" s="273" t="s">
        <v>75</v>
      </c>
      <c r="B288" s="274">
        <v>1403</v>
      </c>
    </row>
    <row r="289" s="265" customFormat="1" customHeight="1" spans="1:2">
      <c r="A289" s="273" t="s">
        <v>76</v>
      </c>
      <c r="B289" s="274">
        <v>0</v>
      </c>
    </row>
    <row r="290" s="265" customFormat="1" customHeight="1" spans="1:2">
      <c r="A290" s="273" t="s">
        <v>77</v>
      </c>
      <c r="B290" s="274">
        <v>0</v>
      </c>
    </row>
    <row r="291" s="265" customFormat="1" customHeight="1" spans="1:2">
      <c r="A291" s="273" t="s">
        <v>243</v>
      </c>
      <c r="B291" s="274">
        <v>0</v>
      </c>
    </row>
    <row r="292" s="265" customFormat="1" customHeight="1" spans="1:2">
      <c r="A292" s="273" t="s">
        <v>244</v>
      </c>
      <c r="B292" s="274">
        <v>0</v>
      </c>
    </row>
    <row r="293" s="265" customFormat="1" customHeight="1" spans="1:2">
      <c r="A293" s="273" t="s">
        <v>84</v>
      </c>
      <c r="B293" s="274">
        <v>0</v>
      </c>
    </row>
    <row r="294" s="265" customFormat="1" customHeight="1" spans="1:2">
      <c r="A294" s="273" t="s">
        <v>245</v>
      </c>
      <c r="B294" s="274">
        <v>0</v>
      </c>
    </row>
    <row r="295" s="265" customFormat="1" customHeight="1" spans="1:2">
      <c r="A295" s="273" t="s">
        <v>246</v>
      </c>
      <c r="B295" s="274">
        <f>SUM(B296:B303)</f>
        <v>1643</v>
      </c>
    </row>
    <row r="296" s="265" customFormat="1" customHeight="1" spans="1:2">
      <c r="A296" s="273" t="s">
        <v>75</v>
      </c>
      <c r="B296" s="274">
        <v>1643</v>
      </c>
    </row>
    <row r="297" s="265" customFormat="1" customHeight="1" spans="1:2">
      <c r="A297" s="273" t="s">
        <v>76</v>
      </c>
      <c r="B297" s="274">
        <v>0</v>
      </c>
    </row>
    <row r="298" s="265" customFormat="1" customHeight="1" spans="1:2">
      <c r="A298" s="273" t="s">
        <v>77</v>
      </c>
      <c r="B298" s="274">
        <v>0</v>
      </c>
    </row>
    <row r="299" s="265" customFormat="1" customHeight="1" spans="1:2">
      <c r="A299" s="273" t="s">
        <v>247</v>
      </c>
      <c r="B299" s="274">
        <v>0</v>
      </c>
    </row>
    <row r="300" s="265" customFormat="1" customHeight="1" spans="1:2">
      <c r="A300" s="273" t="s">
        <v>248</v>
      </c>
      <c r="B300" s="274">
        <v>0</v>
      </c>
    </row>
    <row r="301" s="265" customFormat="1" customHeight="1" spans="1:2">
      <c r="A301" s="273" t="s">
        <v>249</v>
      </c>
      <c r="B301" s="274">
        <v>0</v>
      </c>
    </row>
    <row r="302" s="265" customFormat="1" customHeight="1" spans="1:2">
      <c r="A302" s="273" t="s">
        <v>84</v>
      </c>
      <c r="B302" s="274">
        <v>0</v>
      </c>
    </row>
    <row r="303" s="265" customFormat="1" customHeight="1" spans="1:2">
      <c r="A303" s="273" t="s">
        <v>250</v>
      </c>
      <c r="B303" s="274">
        <v>0</v>
      </c>
    </row>
    <row r="304" s="265" customFormat="1" customHeight="1" spans="1:2">
      <c r="A304" s="273" t="s">
        <v>251</v>
      </c>
      <c r="B304" s="274">
        <f>SUM(B305:B319)</f>
        <v>824</v>
      </c>
    </row>
    <row r="305" s="265" customFormat="1" customHeight="1" spans="1:2">
      <c r="A305" s="273" t="s">
        <v>75</v>
      </c>
      <c r="B305" s="274">
        <v>681</v>
      </c>
    </row>
    <row r="306" s="265" customFormat="1" customHeight="1" spans="1:2">
      <c r="A306" s="273" t="s">
        <v>76</v>
      </c>
      <c r="B306" s="274">
        <v>10</v>
      </c>
    </row>
    <row r="307" s="265" customFormat="1" customHeight="1" spans="1:2">
      <c r="A307" s="273" t="s">
        <v>77</v>
      </c>
      <c r="B307" s="274">
        <v>0</v>
      </c>
    </row>
    <row r="308" s="265" customFormat="1" customHeight="1" spans="1:2">
      <c r="A308" s="273" t="s">
        <v>252</v>
      </c>
      <c r="B308" s="274">
        <v>68</v>
      </c>
    </row>
    <row r="309" s="265" customFormat="1" customHeight="1" spans="1:2">
      <c r="A309" s="273" t="s">
        <v>253</v>
      </c>
      <c r="B309" s="274">
        <v>23</v>
      </c>
    </row>
    <row r="310" s="265" customFormat="1" customHeight="1" spans="1:2">
      <c r="A310" s="273" t="s">
        <v>254</v>
      </c>
      <c r="B310" s="274">
        <v>0</v>
      </c>
    </row>
    <row r="311" s="265" customFormat="1" customHeight="1" spans="1:2">
      <c r="A311" s="273" t="s">
        <v>255</v>
      </c>
      <c r="B311" s="274">
        <v>12</v>
      </c>
    </row>
    <row r="312" s="265" customFormat="1" customHeight="1" spans="1:2">
      <c r="A312" s="273" t="s">
        <v>256</v>
      </c>
      <c r="B312" s="274">
        <v>0</v>
      </c>
    </row>
    <row r="313" s="265" customFormat="1" customHeight="1" spans="1:2">
      <c r="A313" s="273" t="s">
        <v>257</v>
      </c>
      <c r="B313" s="274">
        <v>0</v>
      </c>
    </row>
    <row r="314" s="265" customFormat="1" customHeight="1" spans="1:2">
      <c r="A314" s="273" t="s">
        <v>258</v>
      </c>
      <c r="B314" s="274">
        <v>30</v>
      </c>
    </row>
    <row r="315" s="265" customFormat="1" customHeight="1" spans="1:2">
      <c r="A315" s="273" t="s">
        <v>259</v>
      </c>
      <c r="B315" s="274">
        <v>0</v>
      </c>
    </row>
    <row r="316" s="265" customFormat="1" customHeight="1" spans="1:2">
      <c r="A316" s="273" t="s">
        <v>260</v>
      </c>
      <c r="B316" s="274">
        <v>0</v>
      </c>
    </row>
    <row r="317" s="265" customFormat="1" customHeight="1" spans="1:2">
      <c r="A317" s="273" t="s">
        <v>116</v>
      </c>
      <c r="B317" s="274">
        <v>0</v>
      </c>
    </row>
    <row r="318" s="265" customFormat="1" customHeight="1" spans="1:2">
      <c r="A318" s="273" t="s">
        <v>84</v>
      </c>
      <c r="B318" s="274">
        <v>0</v>
      </c>
    </row>
    <row r="319" s="265" customFormat="1" customHeight="1" spans="1:2">
      <c r="A319" s="273" t="s">
        <v>261</v>
      </c>
      <c r="B319" s="274">
        <v>0</v>
      </c>
    </row>
    <row r="320" s="265" customFormat="1" customHeight="1" spans="1:2">
      <c r="A320" s="273" t="s">
        <v>262</v>
      </c>
      <c r="B320" s="274">
        <f>SUM(B321:B329)</f>
        <v>0</v>
      </c>
    </row>
    <row r="321" s="265" customFormat="1" customHeight="1" spans="1:2">
      <c r="A321" s="273" t="s">
        <v>75</v>
      </c>
      <c r="B321" s="274">
        <v>0</v>
      </c>
    </row>
    <row r="322" s="265" customFormat="1" customHeight="1" spans="1:2">
      <c r="A322" s="273" t="s">
        <v>76</v>
      </c>
      <c r="B322" s="274">
        <v>0</v>
      </c>
    </row>
    <row r="323" s="265" customFormat="1" customHeight="1" spans="1:2">
      <c r="A323" s="273" t="s">
        <v>77</v>
      </c>
      <c r="B323" s="274">
        <v>0</v>
      </c>
    </row>
    <row r="324" s="265" customFormat="1" customHeight="1" spans="1:2">
      <c r="A324" s="273" t="s">
        <v>263</v>
      </c>
      <c r="B324" s="274">
        <v>0</v>
      </c>
    </row>
    <row r="325" s="265" customFormat="1" customHeight="1" spans="1:2">
      <c r="A325" s="273" t="s">
        <v>264</v>
      </c>
      <c r="B325" s="274">
        <v>0</v>
      </c>
    </row>
    <row r="326" s="265" customFormat="1" customHeight="1" spans="1:2">
      <c r="A326" s="273" t="s">
        <v>265</v>
      </c>
      <c r="B326" s="274">
        <v>0</v>
      </c>
    </row>
    <row r="327" s="265" customFormat="1" customHeight="1" spans="1:2">
      <c r="A327" s="273" t="s">
        <v>116</v>
      </c>
      <c r="B327" s="274">
        <v>0</v>
      </c>
    </row>
    <row r="328" s="265" customFormat="1" customHeight="1" spans="1:2">
      <c r="A328" s="273" t="s">
        <v>84</v>
      </c>
      <c r="B328" s="274">
        <v>0</v>
      </c>
    </row>
    <row r="329" s="265" customFormat="1" customHeight="1" spans="1:2">
      <c r="A329" s="273" t="s">
        <v>266</v>
      </c>
      <c r="B329" s="274">
        <v>0</v>
      </c>
    </row>
    <row r="330" s="265" customFormat="1" customHeight="1" spans="1:2">
      <c r="A330" s="273" t="s">
        <v>267</v>
      </c>
      <c r="B330" s="274">
        <f>SUM(B331:B339)</f>
        <v>0</v>
      </c>
    </row>
    <row r="331" s="265" customFormat="1" customHeight="1" spans="1:2">
      <c r="A331" s="273" t="s">
        <v>75</v>
      </c>
      <c r="B331" s="274">
        <v>0</v>
      </c>
    </row>
    <row r="332" s="265" customFormat="1" customHeight="1" spans="1:2">
      <c r="A332" s="273" t="s">
        <v>76</v>
      </c>
      <c r="B332" s="274">
        <v>0</v>
      </c>
    </row>
    <row r="333" s="265" customFormat="1" customHeight="1" spans="1:2">
      <c r="A333" s="273" t="s">
        <v>77</v>
      </c>
      <c r="B333" s="274">
        <v>0</v>
      </c>
    </row>
    <row r="334" s="265" customFormat="1" customHeight="1" spans="1:2">
      <c r="A334" s="273" t="s">
        <v>268</v>
      </c>
      <c r="B334" s="274">
        <v>0</v>
      </c>
    </row>
    <row r="335" s="265" customFormat="1" customHeight="1" spans="1:2">
      <c r="A335" s="273" t="s">
        <v>269</v>
      </c>
      <c r="B335" s="274">
        <v>0</v>
      </c>
    </row>
    <row r="336" s="265" customFormat="1" customHeight="1" spans="1:2">
      <c r="A336" s="273" t="s">
        <v>270</v>
      </c>
      <c r="B336" s="274">
        <v>0</v>
      </c>
    </row>
    <row r="337" s="265" customFormat="1" customHeight="1" spans="1:2">
      <c r="A337" s="273" t="s">
        <v>116</v>
      </c>
      <c r="B337" s="274">
        <v>0</v>
      </c>
    </row>
    <row r="338" s="265" customFormat="1" customHeight="1" spans="1:2">
      <c r="A338" s="273" t="s">
        <v>84</v>
      </c>
      <c r="B338" s="274">
        <v>0</v>
      </c>
    </row>
    <row r="339" s="265" customFormat="1" customHeight="1" spans="1:2">
      <c r="A339" s="273" t="s">
        <v>271</v>
      </c>
      <c r="B339" s="274">
        <v>0</v>
      </c>
    </row>
    <row r="340" s="265" customFormat="1" customHeight="1" spans="1:2">
      <c r="A340" s="273" t="s">
        <v>272</v>
      </c>
      <c r="B340" s="274">
        <f>SUM(B341:B347)</f>
        <v>0</v>
      </c>
    </row>
    <row r="341" s="265" customFormat="1" customHeight="1" spans="1:2">
      <c r="A341" s="273" t="s">
        <v>75</v>
      </c>
      <c r="B341" s="274">
        <v>0</v>
      </c>
    </row>
    <row r="342" s="265" customFormat="1" customHeight="1" spans="1:2">
      <c r="A342" s="273" t="s">
        <v>76</v>
      </c>
      <c r="B342" s="274">
        <v>0</v>
      </c>
    </row>
    <row r="343" s="265" customFormat="1" customHeight="1" spans="1:2">
      <c r="A343" s="273" t="s">
        <v>77</v>
      </c>
      <c r="B343" s="274">
        <v>0</v>
      </c>
    </row>
    <row r="344" s="265" customFormat="1" customHeight="1" spans="1:2">
      <c r="A344" s="273" t="s">
        <v>273</v>
      </c>
      <c r="B344" s="274">
        <v>0</v>
      </c>
    </row>
    <row r="345" s="265" customFormat="1" customHeight="1" spans="1:2">
      <c r="A345" s="273" t="s">
        <v>274</v>
      </c>
      <c r="B345" s="274">
        <v>0</v>
      </c>
    </row>
    <row r="346" s="265" customFormat="1" customHeight="1" spans="1:2">
      <c r="A346" s="273" t="s">
        <v>84</v>
      </c>
      <c r="B346" s="274">
        <v>0</v>
      </c>
    </row>
    <row r="347" s="265" customFormat="1" customHeight="1" spans="1:2">
      <c r="A347" s="273" t="s">
        <v>275</v>
      </c>
      <c r="B347" s="274">
        <v>0</v>
      </c>
    </row>
    <row r="348" s="265" customFormat="1" customHeight="1" spans="1:2">
      <c r="A348" s="273" t="s">
        <v>276</v>
      </c>
      <c r="B348" s="274">
        <f>SUM(B349:B353)</f>
        <v>0</v>
      </c>
    </row>
    <row r="349" s="265" customFormat="1" customHeight="1" spans="1:2">
      <c r="A349" s="273" t="s">
        <v>75</v>
      </c>
      <c r="B349" s="274">
        <v>0</v>
      </c>
    </row>
    <row r="350" s="265" customFormat="1" customHeight="1" spans="1:2">
      <c r="A350" s="273" t="s">
        <v>76</v>
      </c>
      <c r="B350" s="274">
        <v>0</v>
      </c>
    </row>
    <row r="351" s="265" customFormat="1" customHeight="1" spans="1:2">
      <c r="A351" s="273" t="s">
        <v>116</v>
      </c>
      <c r="B351" s="274">
        <v>0</v>
      </c>
    </row>
    <row r="352" s="265" customFormat="1" customHeight="1" spans="1:2">
      <c r="A352" s="273" t="s">
        <v>277</v>
      </c>
      <c r="B352" s="274">
        <v>0</v>
      </c>
    </row>
    <row r="353" s="265" customFormat="1" customHeight="1" spans="1:2">
      <c r="A353" s="273" t="s">
        <v>278</v>
      </c>
      <c r="B353" s="274">
        <v>0</v>
      </c>
    </row>
    <row r="354" s="265" customFormat="1" customHeight="1" spans="1:2">
      <c r="A354" s="273" t="s">
        <v>279</v>
      </c>
      <c r="B354" s="274">
        <f>B355</f>
        <v>647</v>
      </c>
    </row>
    <row r="355" s="265" customFormat="1" customHeight="1" spans="1:2">
      <c r="A355" s="273" t="s">
        <v>280</v>
      </c>
      <c r="B355" s="274">
        <v>647</v>
      </c>
    </row>
    <row r="356" s="265" customFormat="1" customHeight="1" spans="1:2">
      <c r="A356" s="273" t="s">
        <v>281</v>
      </c>
      <c r="B356" s="274">
        <f>B357+B362+B371+B377+B383+B387+B391+B395+B401+B408</f>
        <v>102895</v>
      </c>
    </row>
    <row r="357" s="265" customFormat="1" customHeight="1" spans="1:2">
      <c r="A357" s="273" t="s">
        <v>282</v>
      </c>
      <c r="B357" s="274">
        <f>SUM(B358:B361)</f>
        <v>2018</v>
      </c>
    </row>
    <row r="358" s="265" customFormat="1" customHeight="1" spans="1:2">
      <c r="A358" s="273" t="s">
        <v>75</v>
      </c>
      <c r="B358" s="274">
        <v>1961</v>
      </c>
    </row>
    <row r="359" s="265" customFormat="1" customHeight="1" spans="1:2">
      <c r="A359" s="273" t="s">
        <v>76</v>
      </c>
      <c r="B359" s="274">
        <v>57</v>
      </c>
    </row>
    <row r="360" s="265" customFormat="1" customHeight="1" spans="1:2">
      <c r="A360" s="273" t="s">
        <v>77</v>
      </c>
      <c r="B360" s="274">
        <v>0</v>
      </c>
    </row>
    <row r="361" s="265" customFormat="1" customHeight="1" spans="1:2">
      <c r="A361" s="273" t="s">
        <v>283</v>
      </c>
      <c r="B361" s="274">
        <v>0</v>
      </c>
    </row>
    <row r="362" s="265" customFormat="1" customHeight="1" spans="1:2">
      <c r="A362" s="273" t="s">
        <v>284</v>
      </c>
      <c r="B362" s="274">
        <f>SUM(B363:B370)</f>
        <v>94295</v>
      </c>
    </row>
    <row r="363" s="265" customFormat="1" customHeight="1" spans="1:2">
      <c r="A363" s="273" t="s">
        <v>285</v>
      </c>
      <c r="B363" s="274">
        <v>2948</v>
      </c>
    </row>
    <row r="364" s="265" customFormat="1" customHeight="1" spans="1:2">
      <c r="A364" s="273" t="s">
        <v>286</v>
      </c>
      <c r="B364" s="274">
        <v>45502</v>
      </c>
    </row>
    <row r="365" s="265" customFormat="1" customHeight="1" spans="1:2">
      <c r="A365" s="273" t="s">
        <v>287</v>
      </c>
      <c r="B365" s="274">
        <v>33818</v>
      </c>
    </row>
    <row r="366" s="265" customFormat="1" customHeight="1" spans="1:2">
      <c r="A366" s="273" t="s">
        <v>288</v>
      </c>
      <c r="B366" s="274">
        <v>0</v>
      </c>
    </row>
    <row r="367" s="265" customFormat="1" customHeight="1" spans="1:2">
      <c r="A367" s="273" t="s">
        <v>289</v>
      </c>
      <c r="B367" s="274">
        <v>0</v>
      </c>
    </row>
    <row r="368" s="265" customFormat="1" customHeight="1" spans="1:2">
      <c r="A368" s="273" t="s">
        <v>290</v>
      </c>
      <c r="B368" s="274">
        <v>0</v>
      </c>
    </row>
    <row r="369" s="265" customFormat="1" customHeight="1" spans="1:2">
      <c r="A369" s="273" t="s">
        <v>291</v>
      </c>
      <c r="B369" s="274">
        <v>0</v>
      </c>
    </row>
    <row r="370" s="265" customFormat="1" customHeight="1" spans="1:2">
      <c r="A370" s="273" t="s">
        <v>292</v>
      </c>
      <c r="B370" s="274">
        <v>12027</v>
      </c>
    </row>
    <row r="371" s="265" customFormat="1" customHeight="1" spans="1:2">
      <c r="A371" s="273" t="s">
        <v>293</v>
      </c>
      <c r="B371" s="274">
        <f>SUM(B372:B376)</f>
        <v>0</v>
      </c>
    </row>
    <row r="372" s="265" customFormat="1" customHeight="1" spans="1:2">
      <c r="A372" s="273" t="s">
        <v>294</v>
      </c>
      <c r="B372" s="274">
        <v>0</v>
      </c>
    </row>
    <row r="373" s="265" customFormat="1" customHeight="1" spans="1:2">
      <c r="A373" s="273" t="s">
        <v>295</v>
      </c>
      <c r="B373" s="274">
        <v>0</v>
      </c>
    </row>
    <row r="374" s="265" customFormat="1" customHeight="1" spans="1:2">
      <c r="A374" s="273" t="s">
        <v>296</v>
      </c>
      <c r="B374" s="274">
        <v>0</v>
      </c>
    </row>
    <row r="375" s="265" customFormat="1" customHeight="1" spans="1:2">
      <c r="A375" s="273" t="s">
        <v>297</v>
      </c>
      <c r="B375" s="274">
        <v>0</v>
      </c>
    </row>
    <row r="376" s="265" customFormat="1" customHeight="1" spans="1:2">
      <c r="A376" s="273" t="s">
        <v>298</v>
      </c>
      <c r="B376" s="274">
        <v>0</v>
      </c>
    </row>
    <row r="377" s="265" customFormat="1" customHeight="1" spans="1:2">
      <c r="A377" s="273" t="s">
        <v>299</v>
      </c>
      <c r="B377" s="274">
        <f>SUM(B378:B382)</f>
        <v>9</v>
      </c>
    </row>
    <row r="378" s="265" customFormat="1" customHeight="1" spans="1:2">
      <c r="A378" s="273" t="s">
        <v>300</v>
      </c>
      <c r="B378" s="274">
        <v>0</v>
      </c>
    </row>
    <row r="379" s="265" customFormat="1" customHeight="1" spans="1:2">
      <c r="A379" s="273" t="s">
        <v>301</v>
      </c>
      <c r="B379" s="274">
        <v>0</v>
      </c>
    </row>
    <row r="380" s="265" customFormat="1" customHeight="1" spans="1:2">
      <c r="A380" s="273" t="s">
        <v>302</v>
      </c>
      <c r="B380" s="274">
        <v>0</v>
      </c>
    </row>
    <row r="381" s="265" customFormat="1" customHeight="1" spans="1:2">
      <c r="A381" s="273" t="s">
        <v>303</v>
      </c>
      <c r="B381" s="274">
        <v>0</v>
      </c>
    </row>
    <row r="382" s="265" customFormat="1" customHeight="1" spans="1:2">
      <c r="A382" s="273" t="s">
        <v>304</v>
      </c>
      <c r="B382" s="274">
        <v>9</v>
      </c>
    </row>
    <row r="383" s="265" customFormat="1" customHeight="1" spans="1:2">
      <c r="A383" s="273" t="s">
        <v>305</v>
      </c>
      <c r="B383" s="274">
        <f>SUM(B384:B386)</f>
        <v>0</v>
      </c>
    </row>
    <row r="384" s="265" customFormat="1" customHeight="1" spans="1:2">
      <c r="A384" s="273" t="s">
        <v>306</v>
      </c>
      <c r="B384" s="274">
        <v>0</v>
      </c>
    </row>
    <row r="385" s="265" customFormat="1" customHeight="1" spans="1:2">
      <c r="A385" s="273" t="s">
        <v>307</v>
      </c>
      <c r="B385" s="274">
        <v>0</v>
      </c>
    </row>
    <row r="386" s="265" customFormat="1" customHeight="1" spans="1:2">
      <c r="A386" s="273" t="s">
        <v>308</v>
      </c>
      <c r="B386" s="274">
        <v>0</v>
      </c>
    </row>
    <row r="387" s="265" customFormat="1" customHeight="1" spans="1:2">
      <c r="A387" s="273" t="s">
        <v>309</v>
      </c>
      <c r="B387" s="274">
        <f>SUM(B388:B390)</f>
        <v>0</v>
      </c>
    </row>
    <row r="388" s="265" customFormat="1" customHeight="1" spans="1:2">
      <c r="A388" s="273" t="s">
        <v>310</v>
      </c>
      <c r="B388" s="274">
        <v>0</v>
      </c>
    </row>
    <row r="389" s="265" customFormat="1" customHeight="1" spans="1:2">
      <c r="A389" s="273" t="s">
        <v>311</v>
      </c>
      <c r="B389" s="274">
        <v>0</v>
      </c>
    </row>
    <row r="390" s="265" customFormat="1" customHeight="1" spans="1:2">
      <c r="A390" s="273" t="s">
        <v>312</v>
      </c>
      <c r="B390" s="274">
        <v>0</v>
      </c>
    </row>
    <row r="391" s="265" customFormat="1" customHeight="1" spans="1:2">
      <c r="A391" s="273" t="s">
        <v>313</v>
      </c>
      <c r="B391" s="274">
        <f>SUM(B392:B394)</f>
        <v>86</v>
      </c>
    </row>
    <row r="392" s="265" customFormat="1" customHeight="1" spans="1:2">
      <c r="A392" s="273" t="s">
        <v>314</v>
      </c>
      <c r="B392" s="274">
        <v>86</v>
      </c>
    </row>
    <row r="393" s="265" customFormat="1" customHeight="1" spans="1:2">
      <c r="A393" s="273" t="s">
        <v>315</v>
      </c>
      <c r="B393" s="274">
        <v>0</v>
      </c>
    </row>
    <row r="394" s="265" customFormat="1" customHeight="1" spans="1:2">
      <c r="A394" s="273" t="s">
        <v>316</v>
      </c>
      <c r="B394" s="274">
        <v>0</v>
      </c>
    </row>
    <row r="395" s="265" customFormat="1" customHeight="1" spans="1:2">
      <c r="A395" s="273" t="s">
        <v>317</v>
      </c>
      <c r="B395" s="274">
        <f>SUM(B396:B400)</f>
        <v>2325</v>
      </c>
    </row>
    <row r="396" s="265" customFormat="1" customHeight="1" spans="1:2">
      <c r="A396" s="273" t="s">
        <v>318</v>
      </c>
      <c r="B396" s="274">
        <v>2047</v>
      </c>
    </row>
    <row r="397" s="265" customFormat="1" customHeight="1" spans="1:2">
      <c r="A397" s="273" t="s">
        <v>319</v>
      </c>
      <c r="B397" s="274">
        <v>187</v>
      </c>
    </row>
    <row r="398" s="265" customFormat="1" customHeight="1" spans="1:2">
      <c r="A398" s="273" t="s">
        <v>320</v>
      </c>
      <c r="B398" s="274">
        <v>91</v>
      </c>
    </row>
    <row r="399" s="265" customFormat="1" customHeight="1" spans="1:2">
      <c r="A399" s="273" t="s">
        <v>321</v>
      </c>
      <c r="B399" s="274">
        <v>0</v>
      </c>
    </row>
    <row r="400" s="265" customFormat="1" customHeight="1" spans="1:2">
      <c r="A400" s="273" t="s">
        <v>322</v>
      </c>
      <c r="B400" s="274">
        <v>0</v>
      </c>
    </row>
    <row r="401" s="265" customFormat="1" customHeight="1" spans="1:2">
      <c r="A401" s="273" t="s">
        <v>323</v>
      </c>
      <c r="B401" s="274">
        <f>SUM(B402:B407)</f>
        <v>2000</v>
      </c>
    </row>
    <row r="402" s="265" customFormat="1" customHeight="1" spans="1:2">
      <c r="A402" s="273" t="s">
        <v>324</v>
      </c>
      <c r="B402" s="274">
        <v>0</v>
      </c>
    </row>
    <row r="403" s="265" customFormat="1" customHeight="1" spans="1:2">
      <c r="A403" s="273" t="s">
        <v>325</v>
      </c>
      <c r="B403" s="274">
        <v>0</v>
      </c>
    </row>
    <row r="404" s="265" customFormat="1" customHeight="1" spans="1:2">
      <c r="A404" s="273" t="s">
        <v>326</v>
      </c>
      <c r="B404" s="274">
        <v>0</v>
      </c>
    </row>
    <row r="405" s="265" customFormat="1" customHeight="1" spans="1:2">
      <c r="A405" s="273" t="s">
        <v>327</v>
      </c>
      <c r="B405" s="274">
        <v>0</v>
      </c>
    </row>
    <row r="406" s="265" customFormat="1" customHeight="1" spans="1:2">
      <c r="A406" s="273" t="s">
        <v>328</v>
      </c>
      <c r="B406" s="274">
        <v>0</v>
      </c>
    </row>
    <row r="407" s="265" customFormat="1" customHeight="1" spans="1:2">
      <c r="A407" s="273" t="s">
        <v>329</v>
      </c>
      <c r="B407" s="274">
        <v>2000</v>
      </c>
    </row>
    <row r="408" s="265" customFormat="1" customHeight="1" spans="1:2">
      <c r="A408" s="273" t="s">
        <v>330</v>
      </c>
      <c r="B408" s="274">
        <v>2162</v>
      </c>
    </row>
    <row r="409" s="265" customFormat="1" customHeight="1" spans="1:2">
      <c r="A409" s="273" t="s">
        <v>331</v>
      </c>
      <c r="B409" s="274">
        <f>B410+B415+B423+B429+B433+B438+B443+B450+B454+B458</f>
        <v>3509</v>
      </c>
    </row>
    <row r="410" s="265" customFormat="1" customHeight="1" spans="1:2">
      <c r="A410" s="273" t="s">
        <v>332</v>
      </c>
      <c r="B410" s="274">
        <f>SUM(B411:B414)</f>
        <v>823</v>
      </c>
    </row>
    <row r="411" s="265" customFormat="1" customHeight="1" spans="1:2">
      <c r="A411" s="273" t="s">
        <v>75</v>
      </c>
      <c r="B411" s="274">
        <v>823</v>
      </c>
    </row>
    <row r="412" s="265" customFormat="1" customHeight="1" spans="1:2">
      <c r="A412" s="273" t="s">
        <v>76</v>
      </c>
      <c r="B412" s="274">
        <v>0</v>
      </c>
    </row>
    <row r="413" s="265" customFormat="1" customHeight="1" spans="1:2">
      <c r="A413" s="273" t="s">
        <v>77</v>
      </c>
      <c r="B413" s="274">
        <v>0</v>
      </c>
    </row>
    <row r="414" s="265" customFormat="1" customHeight="1" spans="1:2">
      <c r="A414" s="273" t="s">
        <v>333</v>
      </c>
      <c r="B414" s="274">
        <v>0</v>
      </c>
    </row>
    <row r="415" s="265" customFormat="1" customHeight="1" spans="1:2">
      <c r="A415" s="273" t="s">
        <v>334</v>
      </c>
      <c r="B415" s="274">
        <f>SUM(B416:B422)</f>
        <v>0</v>
      </c>
    </row>
    <row r="416" s="265" customFormat="1" customHeight="1" spans="1:2">
      <c r="A416" s="273" t="s">
        <v>335</v>
      </c>
      <c r="B416" s="274">
        <v>0</v>
      </c>
    </row>
    <row r="417" s="265" customFormat="1" customHeight="1" spans="1:2">
      <c r="A417" s="273" t="s">
        <v>336</v>
      </c>
      <c r="B417" s="274">
        <v>0</v>
      </c>
    </row>
    <row r="418" s="265" customFormat="1" customHeight="1" spans="1:2">
      <c r="A418" s="273" t="s">
        <v>337</v>
      </c>
      <c r="B418" s="274">
        <v>0</v>
      </c>
    </row>
    <row r="419" s="265" customFormat="1" customHeight="1" spans="1:2">
      <c r="A419" s="273" t="s">
        <v>338</v>
      </c>
      <c r="B419" s="274">
        <v>0</v>
      </c>
    </row>
    <row r="420" s="265" customFormat="1" customHeight="1" spans="1:2">
      <c r="A420" s="273" t="s">
        <v>339</v>
      </c>
      <c r="B420" s="274">
        <v>0</v>
      </c>
    </row>
    <row r="421" s="265" customFormat="1" customHeight="1" spans="1:2">
      <c r="A421" s="273" t="s">
        <v>340</v>
      </c>
      <c r="B421" s="274">
        <v>0</v>
      </c>
    </row>
    <row r="422" s="265" customFormat="1" customHeight="1" spans="1:2">
      <c r="A422" s="273" t="s">
        <v>341</v>
      </c>
      <c r="B422" s="274">
        <v>0</v>
      </c>
    </row>
    <row r="423" s="265" customFormat="1" customHeight="1" spans="1:2">
      <c r="A423" s="273" t="s">
        <v>342</v>
      </c>
      <c r="B423" s="274">
        <f>SUM(B424:B428)</f>
        <v>0</v>
      </c>
    </row>
    <row r="424" s="265" customFormat="1" customHeight="1" spans="1:2">
      <c r="A424" s="273" t="s">
        <v>335</v>
      </c>
      <c r="B424" s="274">
        <v>0</v>
      </c>
    </row>
    <row r="425" s="265" customFormat="1" customHeight="1" spans="1:2">
      <c r="A425" s="273" t="s">
        <v>343</v>
      </c>
      <c r="B425" s="274">
        <v>0</v>
      </c>
    </row>
    <row r="426" s="265" customFormat="1" customHeight="1" spans="1:2">
      <c r="A426" s="273" t="s">
        <v>344</v>
      </c>
      <c r="B426" s="274">
        <v>0</v>
      </c>
    </row>
    <row r="427" s="265" customFormat="1" customHeight="1" spans="1:2">
      <c r="A427" s="273" t="s">
        <v>345</v>
      </c>
      <c r="B427" s="274">
        <v>0</v>
      </c>
    </row>
    <row r="428" s="265" customFormat="1" customHeight="1" spans="1:2">
      <c r="A428" s="273" t="s">
        <v>346</v>
      </c>
      <c r="B428" s="274">
        <v>0</v>
      </c>
    </row>
    <row r="429" s="265" customFormat="1" customHeight="1" spans="1:2">
      <c r="A429" s="273" t="s">
        <v>347</v>
      </c>
      <c r="B429" s="274">
        <f>SUM(B430:B432)</f>
        <v>2000</v>
      </c>
    </row>
    <row r="430" s="265" customFormat="1" customHeight="1" spans="1:2">
      <c r="A430" s="273" t="s">
        <v>335</v>
      </c>
      <c r="B430" s="274">
        <v>0</v>
      </c>
    </row>
    <row r="431" s="265" customFormat="1" customHeight="1" spans="1:2">
      <c r="A431" s="273" t="s">
        <v>348</v>
      </c>
      <c r="B431" s="274">
        <v>0</v>
      </c>
    </row>
    <row r="432" s="265" customFormat="1" customHeight="1" spans="1:2">
      <c r="A432" s="273" t="s">
        <v>349</v>
      </c>
      <c r="B432" s="274">
        <v>2000</v>
      </c>
    </row>
    <row r="433" s="265" customFormat="1" customHeight="1" spans="1:2">
      <c r="A433" s="273" t="s">
        <v>350</v>
      </c>
      <c r="B433" s="274">
        <f>SUM(B434:B437)</f>
        <v>0</v>
      </c>
    </row>
    <row r="434" s="265" customFormat="1" customHeight="1" spans="1:2">
      <c r="A434" s="273" t="s">
        <v>335</v>
      </c>
      <c r="B434" s="274">
        <v>0</v>
      </c>
    </row>
    <row r="435" s="265" customFormat="1" customHeight="1" spans="1:2">
      <c r="A435" s="273" t="s">
        <v>351</v>
      </c>
      <c r="B435" s="274">
        <v>0</v>
      </c>
    </row>
    <row r="436" s="265" customFormat="1" customHeight="1" spans="1:2">
      <c r="A436" s="273" t="s">
        <v>352</v>
      </c>
      <c r="B436" s="274">
        <v>0</v>
      </c>
    </row>
    <row r="437" s="265" customFormat="1" customHeight="1" spans="1:2">
      <c r="A437" s="273" t="s">
        <v>353</v>
      </c>
      <c r="B437" s="274">
        <v>0</v>
      </c>
    </row>
    <row r="438" s="265" customFormat="1" customHeight="1" spans="1:2">
      <c r="A438" s="273" t="s">
        <v>354</v>
      </c>
      <c r="B438" s="274">
        <f>SUM(B439:B442)</f>
        <v>0</v>
      </c>
    </row>
    <row r="439" s="265" customFormat="1" customHeight="1" spans="1:2">
      <c r="A439" s="273" t="s">
        <v>355</v>
      </c>
      <c r="B439" s="274">
        <v>0</v>
      </c>
    </row>
    <row r="440" s="265" customFormat="1" customHeight="1" spans="1:2">
      <c r="A440" s="273" t="s">
        <v>356</v>
      </c>
      <c r="B440" s="274">
        <v>0</v>
      </c>
    </row>
    <row r="441" s="265" customFormat="1" customHeight="1" spans="1:2">
      <c r="A441" s="273" t="s">
        <v>357</v>
      </c>
      <c r="B441" s="274">
        <v>0</v>
      </c>
    </row>
    <row r="442" s="265" customFormat="1" customHeight="1" spans="1:2">
      <c r="A442" s="273" t="s">
        <v>358</v>
      </c>
      <c r="B442" s="274">
        <v>0</v>
      </c>
    </row>
    <row r="443" s="265" customFormat="1" customHeight="1" spans="1:2">
      <c r="A443" s="273" t="s">
        <v>359</v>
      </c>
      <c r="B443" s="274">
        <f>SUM(B444:B449)</f>
        <v>91</v>
      </c>
    </row>
    <row r="444" s="265" customFormat="1" customHeight="1" spans="1:2">
      <c r="A444" s="273" t="s">
        <v>335</v>
      </c>
      <c r="B444" s="274">
        <v>68</v>
      </c>
    </row>
    <row r="445" s="265" customFormat="1" customHeight="1" spans="1:2">
      <c r="A445" s="273" t="s">
        <v>360</v>
      </c>
      <c r="B445" s="274">
        <v>23</v>
      </c>
    </row>
    <row r="446" s="265" customFormat="1" customHeight="1" spans="1:2">
      <c r="A446" s="273" t="s">
        <v>361</v>
      </c>
      <c r="B446" s="274">
        <v>0</v>
      </c>
    </row>
    <row r="447" s="265" customFormat="1" customHeight="1" spans="1:2">
      <c r="A447" s="273" t="s">
        <v>362</v>
      </c>
      <c r="B447" s="274">
        <v>0</v>
      </c>
    </row>
    <row r="448" s="265" customFormat="1" customHeight="1" spans="1:2">
      <c r="A448" s="273" t="s">
        <v>363</v>
      </c>
      <c r="B448" s="274">
        <v>0</v>
      </c>
    </row>
    <row r="449" s="265" customFormat="1" customHeight="1" spans="1:2">
      <c r="A449" s="273" t="s">
        <v>364</v>
      </c>
      <c r="B449" s="274">
        <v>0</v>
      </c>
    </row>
    <row r="450" s="265" customFormat="1" customHeight="1" spans="1:2">
      <c r="A450" s="273" t="s">
        <v>365</v>
      </c>
      <c r="B450" s="274">
        <f>SUM(B451:B453)</f>
        <v>0</v>
      </c>
    </row>
    <row r="451" s="265" customFormat="1" customHeight="1" spans="1:2">
      <c r="A451" s="273" t="s">
        <v>366</v>
      </c>
      <c r="B451" s="274">
        <v>0</v>
      </c>
    </row>
    <row r="452" s="265" customFormat="1" customHeight="1" spans="1:2">
      <c r="A452" s="273" t="s">
        <v>367</v>
      </c>
      <c r="B452" s="274">
        <v>0</v>
      </c>
    </row>
    <row r="453" s="265" customFormat="1" customHeight="1" spans="1:2">
      <c r="A453" s="273" t="s">
        <v>368</v>
      </c>
      <c r="B453" s="274">
        <v>0</v>
      </c>
    </row>
    <row r="454" s="265" customFormat="1" customHeight="1" spans="1:2">
      <c r="A454" s="273" t="s">
        <v>369</v>
      </c>
      <c r="B454" s="274">
        <f>SUM(B455:B457)</f>
        <v>0</v>
      </c>
    </row>
    <row r="455" s="265" customFormat="1" customHeight="1" spans="1:2">
      <c r="A455" s="273" t="s">
        <v>370</v>
      </c>
      <c r="B455" s="274">
        <v>0</v>
      </c>
    </row>
    <row r="456" s="265" customFormat="1" customHeight="1" spans="1:2">
      <c r="A456" s="273" t="s">
        <v>371</v>
      </c>
      <c r="B456" s="274">
        <v>0</v>
      </c>
    </row>
    <row r="457" s="265" customFormat="1" customHeight="1" spans="1:2">
      <c r="A457" s="273" t="s">
        <v>372</v>
      </c>
      <c r="B457" s="274">
        <v>0</v>
      </c>
    </row>
    <row r="458" s="265" customFormat="1" customHeight="1" spans="1:2">
      <c r="A458" s="273" t="s">
        <v>373</v>
      </c>
      <c r="B458" s="274">
        <f>SUM(B459:B462)</f>
        <v>595</v>
      </c>
    </row>
    <row r="459" s="265" customFormat="1" customHeight="1" spans="1:2">
      <c r="A459" s="273" t="s">
        <v>374</v>
      </c>
      <c r="B459" s="274">
        <v>0</v>
      </c>
    </row>
    <row r="460" s="265" customFormat="1" customHeight="1" spans="1:2">
      <c r="A460" s="273" t="s">
        <v>375</v>
      </c>
      <c r="B460" s="274">
        <v>0</v>
      </c>
    </row>
    <row r="461" s="265" customFormat="1" customHeight="1" spans="1:2">
      <c r="A461" s="273" t="s">
        <v>376</v>
      </c>
      <c r="B461" s="274">
        <v>0</v>
      </c>
    </row>
    <row r="462" s="265" customFormat="1" customHeight="1" spans="1:2">
      <c r="A462" s="273" t="s">
        <v>377</v>
      </c>
      <c r="B462" s="274">
        <v>595</v>
      </c>
    </row>
    <row r="463" s="265" customFormat="1" customHeight="1" spans="1:2">
      <c r="A463" s="273" t="s">
        <v>378</v>
      </c>
      <c r="B463" s="274">
        <f>B464+B480+B488+B499+B516+B508</f>
        <v>2306</v>
      </c>
    </row>
    <row r="464" s="265" customFormat="1" customHeight="1" spans="1:2">
      <c r="A464" s="273" t="s">
        <v>379</v>
      </c>
      <c r="B464" s="274">
        <f>SUM(B465:B479)</f>
        <v>2045</v>
      </c>
    </row>
    <row r="465" s="265" customFormat="1" customHeight="1" spans="1:2">
      <c r="A465" s="273" t="s">
        <v>75</v>
      </c>
      <c r="B465" s="274">
        <v>299</v>
      </c>
    </row>
    <row r="466" s="265" customFormat="1" customHeight="1" spans="1:2">
      <c r="A466" s="273" t="s">
        <v>76</v>
      </c>
      <c r="B466" s="274">
        <v>546</v>
      </c>
    </row>
    <row r="467" s="265" customFormat="1" customHeight="1" spans="1:2">
      <c r="A467" s="273" t="s">
        <v>77</v>
      </c>
      <c r="B467" s="274">
        <v>0</v>
      </c>
    </row>
    <row r="468" s="265" customFormat="1" customHeight="1" spans="1:2">
      <c r="A468" s="273" t="s">
        <v>380</v>
      </c>
      <c r="B468" s="274">
        <v>49</v>
      </c>
    </row>
    <row r="469" s="265" customFormat="1" customHeight="1" spans="1:2">
      <c r="A469" s="273" t="s">
        <v>381</v>
      </c>
      <c r="B469" s="274">
        <v>0</v>
      </c>
    </row>
    <row r="470" s="265" customFormat="1" customHeight="1" spans="1:2">
      <c r="A470" s="273" t="s">
        <v>382</v>
      </c>
      <c r="B470" s="274">
        <v>0</v>
      </c>
    </row>
    <row r="471" s="265" customFormat="1" customHeight="1" spans="1:2">
      <c r="A471" s="273" t="s">
        <v>383</v>
      </c>
      <c r="B471" s="274">
        <v>0</v>
      </c>
    </row>
    <row r="472" s="265" customFormat="1" customHeight="1" spans="1:2">
      <c r="A472" s="273" t="s">
        <v>384</v>
      </c>
      <c r="B472" s="274">
        <v>0</v>
      </c>
    </row>
    <row r="473" s="265" customFormat="1" customHeight="1" spans="1:2">
      <c r="A473" s="273" t="s">
        <v>385</v>
      </c>
      <c r="B473" s="274">
        <v>746</v>
      </c>
    </row>
    <row r="474" s="265" customFormat="1" customHeight="1" spans="1:2">
      <c r="A474" s="273" t="s">
        <v>386</v>
      </c>
      <c r="B474" s="274">
        <v>0</v>
      </c>
    </row>
    <row r="475" s="265" customFormat="1" customHeight="1" spans="1:2">
      <c r="A475" s="273" t="s">
        <v>387</v>
      </c>
      <c r="B475" s="274">
        <v>0</v>
      </c>
    </row>
    <row r="476" s="265" customFormat="1" customHeight="1" spans="1:2">
      <c r="A476" s="273" t="s">
        <v>388</v>
      </c>
      <c r="B476" s="274">
        <v>62</v>
      </c>
    </row>
    <row r="477" s="265" customFormat="1" customHeight="1" spans="1:2">
      <c r="A477" s="273" t="s">
        <v>389</v>
      </c>
      <c r="B477" s="274">
        <v>0</v>
      </c>
    </row>
    <row r="478" s="265" customFormat="1" customHeight="1" spans="1:2">
      <c r="A478" s="273" t="s">
        <v>390</v>
      </c>
      <c r="B478" s="274">
        <v>300</v>
      </c>
    </row>
    <row r="479" s="265" customFormat="1" customHeight="1" spans="1:2">
      <c r="A479" s="273" t="s">
        <v>391</v>
      </c>
      <c r="B479" s="274">
        <v>43</v>
      </c>
    </row>
    <row r="480" s="265" customFormat="1" customHeight="1" spans="1:2">
      <c r="A480" s="273" t="s">
        <v>392</v>
      </c>
      <c r="B480" s="274">
        <f>SUM(B481:B487)</f>
        <v>8</v>
      </c>
    </row>
    <row r="481" s="265" customFormat="1" customHeight="1" spans="1:2">
      <c r="A481" s="273" t="s">
        <v>75</v>
      </c>
      <c r="B481" s="274">
        <v>0</v>
      </c>
    </row>
    <row r="482" s="265" customFormat="1" customHeight="1" spans="1:2">
      <c r="A482" s="273" t="s">
        <v>76</v>
      </c>
      <c r="B482" s="274">
        <v>0</v>
      </c>
    </row>
    <row r="483" s="265" customFormat="1" customHeight="1" spans="1:2">
      <c r="A483" s="273" t="s">
        <v>77</v>
      </c>
      <c r="B483" s="274">
        <v>0</v>
      </c>
    </row>
    <row r="484" s="265" customFormat="1" customHeight="1" spans="1:2">
      <c r="A484" s="273" t="s">
        <v>393</v>
      </c>
      <c r="B484" s="274">
        <v>8</v>
      </c>
    </row>
    <row r="485" s="265" customFormat="1" customHeight="1" spans="1:2">
      <c r="A485" s="273" t="s">
        <v>394</v>
      </c>
      <c r="B485" s="274">
        <v>0</v>
      </c>
    </row>
    <row r="486" s="265" customFormat="1" customHeight="1" spans="1:2">
      <c r="A486" s="273" t="s">
        <v>395</v>
      </c>
      <c r="B486" s="274">
        <v>0</v>
      </c>
    </row>
    <row r="487" s="265" customFormat="1" customHeight="1" spans="1:2">
      <c r="A487" s="273" t="s">
        <v>396</v>
      </c>
      <c r="B487" s="274">
        <v>0</v>
      </c>
    </row>
    <row r="488" s="265" customFormat="1" customHeight="1" spans="1:2">
      <c r="A488" s="273" t="s">
        <v>397</v>
      </c>
      <c r="B488" s="274">
        <f>SUM(B489:B498)</f>
        <v>253</v>
      </c>
    </row>
    <row r="489" s="265" customFormat="1" customHeight="1" spans="1:2">
      <c r="A489" s="273" t="s">
        <v>75</v>
      </c>
      <c r="B489" s="274">
        <v>0</v>
      </c>
    </row>
    <row r="490" s="265" customFormat="1" customHeight="1" spans="1:2">
      <c r="A490" s="273" t="s">
        <v>76</v>
      </c>
      <c r="B490" s="274">
        <v>0</v>
      </c>
    </row>
    <row r="491" s="265" customFormat="1" customHeight="1" spans="1:2">
      <c r="A491" s="273" t="s">
        <v>77</v>
      </c>
      <c r="B491" s="274">
        <v>0</v>
      </c>
    </row>
    <row r="492" s="265" customFormat="1" customHeight="1" spans="1:2">
      <c r="A492" s="273" t="s">
        <v>398</v>
      </c>
      <c r="B492" s="274">
        <v>0</v>
      </c>
    </row>
    <row r="493" s="265" customFormat="1" customHeight="1" spans="1:2">
      <c r="A493" s="273" t="s">
        <v>399</v>
      </c>
      <c r="B493" s="274">
        <v>0</v>
      </c>
    </row>
    <row r="494" s="265" customFormat="1" customHeight="1" spans="1:2">
      <c r="A494" s="273" t="s">
        <v>400</v>
      </c>
      <c r="B494" s="274">
        <v>0</v>
      </c>
    </row>
    <row r="495" s="265" customFormat="1" customHeight="1" spans="1:2">
      <c r="A495" s="273" t="s">
        <v>401</v>
      </c>
      <c r="B495" s="274">
        <v>0</v>
      </c>
    </row>
    <row r="496" s="265" customFormat="1" customHeight="1" spans="1:2">
      <c r="A496" s="273" t="s">
        <v>402</v>
      </c>
      <c r="B496" s="274">
        <v>253</v>
      </c>
    </row>
    <row r="497" s="265" customFormat="1" customHeight="1" spans="1:2">
      <c r="A497" s="273" t="s">
        <v>403</v>
      </c>
      <c r="B497" s="274">
        <v>0</v>
      </c>
    </row>
    <row r="498" s="265" customFormat="1" customHeight="1" spans="1:2">
      <c r="A498" s="273" t="s">
        <v>404</v>
      </c>
      <c r="B498" s="274">
        <v>0</v>
      </c>
    </row>
    <row r="499" s="265" customFormat="1" customHeight="1" spans="1:2">
      <c r="A499" s="273" t="s">
        <v>405</v>
      </c>
      <c r="B499" s="274">
        <f>SUM(B500:B507)</f>
        <v>0</v>
      </c>
    </row>
    <row r="500" s="265" customFormat="1" customHeight="1" spans="1:2">
      <c r="A500" s="273" t="s">
        <v>75</v>
      </c>
      <c r="B500" s="274">
        <v>0</v>
      </c>
    </row>
    <row r="501" s="265" customFormat="1" customHeight="1" spans="1:2">
      <c r="A501" s="273" t="s">
        <v>406</v>
      </c>
      <c r="B501" s="274">
        <v>0</v>
      </c>
    </row>
    <row r="502" s="265" customFormat="1" customHeight="1" spans="1:2">
      <c r="A502" s="273" t="s">
        <v>77</v>
      </c>
      <c r="B502" s="274">
        <v>0</v>
      </c>
    </row>
    <row r="503" s="265" customFormat="1" customHeight="1" spans="1:2">
      <c r="A503" s="273" t="s">
        <v>407</v>
      </c>
      <c r="B503" s="274">
        <v>0</v>
      </c>
    </row>
    <row r="504" s="265" customFormat="1" customHeight="1" spans="1:2">
      <c r="A504" s="273" t="s">
        <v>408</v>
      </c>
      <c r="B504" s="274">
        <v>0</v>
      </c>
    </row>
    <row r="505" s="265" customFormat="1" customHeight="1" spans="1:2">
      <c r="A505" s="273" t="s">
        <v>409</v>
      </c>
      <c r="B505" s="274">
        <v>0</v>
      </c>
    </row>
    <row r="506" s="265" customFormat="1" customHeight="1" spans="1:2">
      <c r="A506" s="273" t="s">
        <v>410</v>
      </c>
      <c r="B506" s="274">
        <v>0</v>
      </c>
    </row>
    <row r="507" s="265" customFormat="1" customHeight="1" spans="1:2">
      <c r="A507" s="273" t="s">
        <v>411</v>
      </c>
      <c r="B507" s="274">
        <v>0</v>
      </c>
    </row>
    <row r="508" s="265" customFormat="1" customHeight="1" spans="1:2">
      <c r="A508" s="273" t="s">
        <v>412</v>
      </c>
      <c r="B508" s="274">
        <f>SUM(B509:B515)</f>
        <v>0</v>
      </c>
    </row>
    <row r="509" s="265" customFormat="1" customHeight="1" spans="1:2">
      <c r="A509" s="273" t="s">
        <v>75</v>
      </c>
      <c r="B509" s="274">
        <v>0</v>
      </c>
    </row>
    <row r="510" s="265" customFormat="1" customHeight="1" spans="1:2">
      <c r="A510" s="273" t="s">
        <v>76</v>
      </c>
      <c r="B510" s="274">
        <v>0</v>
      </c>
    </row>
    <row r="511" s="265" customFormat="1" customHeight="1" spans="1:2">
      <c r="A511" s="273" t="s">
        <v>77</v>
      </c>
      <c r="B511" s="274">
        <v>0</v>
      </c>
    </row>
    <row r="512" s="265" customFormat="1" customHeight="1" spans="1:2">
      <c r="A512" s="273" t="s">
        <v>413</v>
      </c>
      <c r="B512" s="274">
        <v>0</v>
      </c>
    </row>
    <row r="513" s="265" customFormat="1" customHeight="1" spans="1:2">
      <c r="A513" s="273" t="s">
        <v>414</v>
      </c>
      <c r="B513" s="274">
        <v>0</v>
      </c>
    </row>
    <row r="514" s="265" customFormat="1" customHeight="1" spans="1:2">
      <c r="A514" s="273" t="s">
        <v>415</v>
      </c>
      <c r="B514" s="274">
        <v>0</v>
      </c>
    </row>
    <row r="515" s="265" customFormat="1" customHeight="1" spans="1:2">
      <c r="A515" s="273" t="s">
        <v>416</v>
      </c>
      <c r="B515" s="274">
        <v>0</v>
      </c>
    </row>
    <row r="516" s="265" customFormat="1" customHeight="1" spans="1:2">
      <c r="A516" s="273" t="s">
        <v>417</v>
      </c>
      <c r="B516" s="274">
        <f>SUM(B517:B519)</f>
        <v>0</v>
      </c>
    </row>
    <row r="517" s="265" customFormat="1" customHeight="1" spans="1:2">
      <c r="A517" s="273" t="s">
        <v>418</v>
      </c>
      <c r="B517" s="274">
        <v>0</v>
      </c>
    </row>
    <row r="518" s="265" customFormat="1" customHeight="1" spans="1:2">
      <c r="A518" s="273" t="s">
        <v>419</v>
      </c>
      <c r="B518" s="274">
        <v>0</v>
      </c>
    </row>
    <row r="519" s="265" customFormat="1" customHeight="1" spans="1:2">
      <c r="A519" s="273" t="s">
        <v>420</v>
      </c>
      <c r="B519" s="274">
        <v>0</v>
      </c>
    </row>
    <row r="520" s="265" customFormat="1" customHeight="1" spans="1:2">
      <c r="A520" s="273" t="s">
        <v>421</v>
      </c>
      <c r="B520" s="274">
        <f>B521+B535+B543+B545+B553+B557+B567+B575+B582+B590+B599+B604+B607+B610+B613+B616+B619+B623+B639+B628</f>
        <v>43130</v>
      </c>
    </row>
    <row r="521" s="265" customFormat="1" customHeight="1" spans="1:2">
      <c r="A521" s="273" t="s">
        <v>422</v>
      </c>
      <c r="B521" s="274">
        <f>SUM(B522:B534)</f>
        <v>1845</v>
      </c>
    </row>
    <row r="522" s="265" customFormat="1" customHeight="1" spans="1:2">
      <c r="A522" s="273" t="s">
        <v>75</v>
      </c>
      <c r="B522" s="274">
        <v>246</v>
      </c>
    </row>
    <row r="523" s="265" customFormat="1" customHeight="1" spans="1:2">
      <c r="A523" s="273" t="s">
        <v>76</v>
      </c>
      <c r="B523" s="274">
        <v>61</v>
      </c>
    </row>
    <row r="524" s="265" customFormat="1" customHeight="1" spans="1:2">
      <c r="A524" s="273" t="s">
        <v>77</v>
      </c>
      <c r="B524" s="274">
        <v>0</v>
      </c>
    </row>
    <row r="525" s="265" customFormat="1" customHeight="1" spans="1:2">
      <c r="A525" s="273" t="s">
        <v>423</v>
      </c>
      <c r="B525" s="274">
        <v>0</v>
      </c>
    </row>
    <row r="526" s="265" customFormat="1" customHeight="1" spans="1:2">
      <c r="A526" s="273" t="s">
        <v>424</v>
      </c>
      <c r="B526" s="274">
        <v>0</v>
      </c>
    </row>
    <row r="527" s="265" customFormat="1" customHeight="1" spans="1:2">
      <c r="A527" s="273" t="s">
        <v>425</v>
      </c>
      <c r="B527" s="274">
        <v>497</v>
      </c>
    </row>
    <row r="528" s="265" customFormat="1" customHeight="1" spans="1:2">
      <c r="A528" s="273" t="s">
        <v>426</v>
      </c>
      <c r="B528" s="274">
        <v>0</v>
      </c>
    </row>
    <row r="529" s="265" customFormat="1" customHeight="1" spans="1:2">
      <c r="A529" s="273" t="s">
        <v>116</v>
      </c>
      <c r="B529" s="274">
        <v>0</v>
      </c>
    </row>
    <row r="530" s="265" customFormat="1" customHeight="1" spans="1:2">
      <c r="A530" s="273" t="s">
        <v>427</v>
      </c>
      <c r="B530" s="274">
        <v>1041</v>
      </c>
    </row>
    <row r="531" s="265" customFormat="1" customHeight="1" spans="1:2">
      <c r="A531" s="273" t="s">
        <v>428</v>
      </c>
      <c r="B531" s="274">
        <v>0</v>
      </c>
    </row>
    <row r="532" s="265" customFormat="1" customHeight="1" spans="1:2">
      <c r="A532" s="273" t="s">
        <v>429</v>
      </c>
      <c r="B532" s="274">
        <v>0</v>
      </c>
    </row>
    <row r="533" s="265" customFormat="1" customHeight="1" spans="1:2">
      <c r="A533" s="273" t="s">
        <v>430</v>
      </c>
      <c r="B533" s="274">
        <v>0</v>
      </c>
    </row>
    <row r="534" s="265" customFormat="1" customHeight="1" spans="1:2">
      <c r="A534" s="273" t="s">
        <v>431</v>
      </c>
      <c r="B534" s="274">
        <v>0</v>
      </c>
    </row>
    <row r="535" s="265" customFormat="1" customHeight="1" spans="1:2">
      <c r="A535" s="273" t="s">
        <v>432</v>
      </c>
      <c r="B535" s="274">
        <f>SUM(B536:B542)</f>
        <v>4348</v>
      </c>
    </row>
    <row r="536" s="265" customFormat="1" customHeight="1" spans="1:2">
      <c r="A536" s="273" t="s">
        <v>75</v>
      </c>
      <c r="B536" s="274">
        <v>477</v>
      </c>
    </row>
    <row r="537" s="265" customFormat="1" customHeight="1" spans="1:2">
      <c r="A537" s="273" t="s">
        <v>76</v>
      </c>
      <c r="B537" s="274">
        <v>683</v>
      </c>
    </row>
    <row r="538" s="265" customFormat="1" customHeight="1" spans="1:2">
      <c r="A538" s="273" t="s">
        <v>77</v>
      </c>
      <c r="B538" s="274">
        <v>0</v>
      </c>
    </row>
    <row r="539" s="265" customFormat="1" customHeight="1" spans="1:2">
      <c r="A539" s="273" t="s">
        <v>433</v>
      </c>
      <c r="B539" s="274">
        <v>6</v>
      </c>
    </row>
    <row r="540" s="265" customFormat="1" customHeight="1" spans="1:2">
      <c r="A540" s="273" t="s">
        <v>434</v>
      </c>
      <c r="B540" s="274">
        <v>2</v>
      </c>
    </row>
    <row r="541" s="265" customFormat="1" customHeight="1" spans="1:2">
      <c r="A541" s="273" t="s">
        <v>435</v>
      </c>
      <c r="B541" s="274">
        <v>3010</v>
      </c>
    </row>
    <row r="542" s="265" customFormat="1" customHeight="1" spans="1:2">
      <c r="A542" s="273" t="s">
        <v>436</v>
      </c>
      <c r="B542" s="274">
        <v>170</v>
      </c>
    </row>
    <row r="543" s="265" customFormat="1" customHeight="1" spans="1:2">
      <c r="A543" s="273" t="s">
        <v>437</v>
      </c>
      <c r="B543" s="274">
        <f>SUM(B544)</f>
        <v>0</v>
      </c>
    </row>
    <row r="544" s="265" customFormat="1" customHeight="1" spans="1:2">
      <c r="A544" s="273" t="s">
        <v>438</v>
      </c>
      <c r="B544" s="274">
        <v>0</v>
      </c>
    </row>
    <row r="545" s="265" customFormat="1" customHeight="1" spans="1:2">
      <c r="A545" s="273" t="s">
        <v>439</v>
      </c>
      <c r="B545" s="274">
        <f>SUM(B546:B552)</f>
        <v>26834</v>
      </c>
    </row>
    <row r="546" s="265" customFormat="1" customHeight="1" spans="1:2">
      <c r="A546" s="273" t="s">
        <v>440</v>
      </c>
      <c r="B546" s="274">
        <v>0</v>
      </c>
    </row>
    <row r="547" s="265" customFormat="1" customHeight="1" spans="1:2">
      <c r="A547" s="273" t="s">
        <v>441</v>
      </c>
      <c r="B547" s="274">
        <v>0</v>
      </c>
    </row>
    <row r="548" s="265" customFormat="1" customHeight="1" spans="1:2">
      <c r="A548" s="273" t="s">
        <v>442</v>
      </c>
      <c r="B548" s="274">
        <v>37</v>
      </c>
    </row>
    <row r="549" s="265" customFormat="1" customHeight="1" spans="1:2">
      <c r="A549" s="273" t="s">
        <v>443</v>
      </c>
      <c r="B549" s="274">
        <v>19054</v>
      </c>
    </row>
    <row r="550" s="265" customFormat="1" customHeight="1" spans="1:2">
      <c r="A550" s="273" t="s">
        <v>444</v>
      </c>
      <c r="B550" s="274">
        <v>3028</v>
      </c>
    </row>
    <row r="551" s="265" customFormat="1" customHeight="1" spans="1:2">
      <c r="A551" s="273" t="s">
        <v>445</v>
      </c>
      <c r="B551" s="274">
        <v>0</v>
      </c>
    </row>
    <row r="552" s="265" customFormat="1" customHeight="1" spans="1:2">
      <c r="A552" s="273" t="s">
        <v>446</v>
      </c>
      <c r="B552" s="274">
        <v>4715</v>
      </c>
    </row>
    <row r="553" s="265" customFormat="1" customHeight="1" spans="1:2">
      <c r="A553" s="273" t="s">
        <v>447</v>
      </c>
      <c r="B553" s="274">
        <f>SUM(B554:B556)</f>
        <v>0</v>
      </c>
    </row>
    <row r="554" s="265" customFormat="1" customHeight="1" spans="1:2">
      <c r="A554" s="273" t="s">
        <v>448</v>
      </c>
      <c r="B554" s="274">
        <v>0</v>
      </c>
    </row>
    <row r="555" s="265" customFormat="1" customHeight="1" spans="1:2">
      <c r="A555" s="273" t="s">
        <v>449</v>
      </c>
      <c r="B555" s="274">
        <v>0</v>
      </c>
    </row>
    <row r="556" s="265" customFormat="1" customHeight="1" spans="1:2">
      <c r="A556" s="273" t="s">
        <v>450</v>
      </c>
      <c r="B556" s="274">
        <v>0</v>
      </c>
    </row>
    <row r="557" s="265" customFormat="1" customHeight="1" spans="1:2">
      <c r="A557" s="273" t="s">
        <v>451</v>
      </c>
      <c r="B557" s="274">
        <f>SUM(B558:B566)</f>
        <v>0</v>
      </c>
    </row>
    <row r="558" s="265" customFormat="1" customHeight="1" spans="1:2">
      <c r="A558" s="273" t="s">
        <v>452</v>
      </c>
      <c r="B558" s="274">
        <v>0</v>
      </c>
    </row>
    <row r="559" s="265" customFormat="1" customHeight="1" spans="1:2">
      <c r="A559" s="273" t="s">
        <v>453</v>
      </c>
      <c r="B559" s="274">
        <v>0</v>
      </c>
    </row>
    <row r="560" s="265" customFormat="1" customHeight="1" spans="1:2">
      <c r="A560" s="273" t="s">
        <v>454</v>
      </c>
      <c r="B560" s="274">
        <v>0</v>
      </c>
    </row>
    <row r="561" s="265" customFormat="1" customHeight="1" spans="1:2">
      <c r="A561" s="273" t="s">
        <v>455</v>
      </c>
      <c r="B561" s="274">
        <v>0</v>
      </c>
    </row>
    <row r="562" s="265" customFormat="1" customHeight="1" spans="1:2">
      <c r="A562" s="273" t="s">
        <v>456</v>
      </c>
      <c r="B562" s="274">
        <v>0</v>
      </c>
    </row>
    <row r="563" s="265" customFormat="1" customHeight="1" spans="1:2">
      <c r="A563" s="273" t="s">
        <v>457</v>
      </c>
      <c r="B563" s="274">
        <v>0</v>
      </c>
    </row>
    <row r="564" s="265" customFormat="1" customHeight="1" spans="1:2">
      <c r="A564" s="273" t="s">
        <v>458</v>
      </c>
      <c r="B564" s="274">
        <v>0</v>
      </c>
    </row>
    <row r="565" s="265" customFormat="1" customHeight="1" spans="1:2">
      <c r="A565" s="273" t="s">
        <v>459</v>
      </c>
      <c r="B565" s="274">
        <v>0</v>
      </c>
    </row>
    <row r="566" s="265" customFormat="1" customHeight="1" spans="1:2">
      <c r="A566" s="273" t="s">
        <v>460</v>
      </c>
      <c r="B566" s="274">
        <v>0</v>
      </c>
    </row>
    <row r="567" s="265" customFormat="1" customHeight="1" spans="1:2">
      <c r="A567" s="273" t="s">
        <v>461</v>
      </c>
      <c r="B567" s="274">
        <f>SUM(B568:B574)</f>
        <v>2324</v>
      </c>
    </row>
    <row r="568" s="265" customFormat="1" customHeight="1" spans="1:2">
      <c r="A568" s="273" t="s">
        <v>462</v>
      </c>
      <c r="B568" s="274">
        <v>1500</v>
      </c>
    </row>
    <row r="569" s="265" customFormat="1" customHeight="1" spans="1:2">
      <c r="A569" s="273" t="s">
        <v>463</v>
      </c>
      <c r="B569" s="274">
        <v>50</v>
      </c>
    </row>
    <row r="570" s="265" customFormat="1" customHeight="1" spans="1:2">
      <c r="A570" s="273" t="s">
        <v>464</v>
      </c>
      <c r="B570" s="274">
        <v>204</v>
      </c>
    </row>
    <row r="571" s="265" customFormat="1" customHeight="1" spans="1:2">
      <c r="A571" s="273" t="s">
        <v>465</v>
      </c>
      <c r="B571" s="274">
        <v>5</v>
      </c>
    </row>
    <row r="572" s="265" customFormat="1" customHeight="1" spans="1:2">
      <c r="A572" s="273" t="s">
        <v>466</v>
      </c>
      <c r="B572" s="274">
        <v>500</v>
      </c>
    </row>
    <row r="573" s="265" customFormat="1" customHeight="1" spans="1:2">
      <c r="A573" s="273" t="s">
        <v>467</v>
      </c>
      <c r="B573" s="274">
        <v>0</v>
      </c>
    </row>
    <row r="574" s="265" customFormat="1" customHeight="1" spans="1:2">
      <c r="A574" s="273" t="s">
        <v>468</v>
      </c>
      <c r="B574" s="274">
        <v>65</v>
      </c>
    </row>
    <row r="575" s="265" customFormat="1" customHeight="1" spans="1:2">
      <c r="A575" s="273" t="s">
        <v>469</v>
      </c>
      <c r="B575" s="274">
        <f>SUM(B576:B581)</f>
        <v>3808</v>
      </c>
    </row>
    <row r="576" s="265" customFormat="1" customHeight="1" spans="1:2">
      <c r="A576" s="273" t="s">
        <v>470</v>
      </c>
      <c r="B576" s="274">
        <v>1733</v>
      </c>
    </row>
    <row r="577" s="265" customFormat="1" customHeight="1" spans="1:2">
      <c r="A577" s="273" t="s">
        <v>471</v>
      </c>
      <c r="B577" s="274">
        <v>1050</v>
      </c>
    </row>
    <row r="578" s="265" customFormat="1" customHeight="1" spans="1:2">
      <c r="A578" s="273" t="s">
        <v>472</v>
      </c>
      <c r="B578" s="274">
        <v>0</v>
      </c>
    </row>
    <row r="579" s="265" customFormat="1" customHeight="1" spans="1:2">
      <c r="A579" s="273" t="s">
        <v>473</v>
      </c>
      <c r="B579" s="274">
        <v>25</v>
      </c>
    </row>
    <row r="580" s="265" customFormat="1" customHeight="1" spans="1:2">
      <c r="A580" s="273" t="s">
        <v>474</v>
      </c>
      <c r="B580" s="274">
        <v>1000</v>
      </c>
    </row>
    <row r="581" s="265" customFormat="1" customHeight="1" spans="1:2">
      <c r="A581" s="273" t="s">
        <v>475</v>
      </c>
      <c r="B581" s="274">
        <v>0</v>
      </c>
    </row>
    <row r="582" s="265" customFormat="1" customHeight="1" spans="1:2">
      <c r="A582" s="273" t="s">
        <v>476</v>
      </c>
      <c r="B582" s="274">
        <f>SUM(B583:B589)</f>
        <v>1508</v>
      </c>
    </row>
    <row r="583" s="265" customFormat="1" customHeight="1" spans="1:2">
      <c r="A583" s="273" t="s">
        <v>477</v>
      </c>
      <c r="B583" s="274">
        <v>65</v>
      </c>
    </row>
    <row r="584" s="265" customFormat="1" customHeight="1" spans="1:2">
      <c r="A584" s="273" t="s">
        <v>478</v>
      </c>
      <c r="B584" s="274">
        <v>758</v>
      </c>
    </row>
    <row r="585" s="265" customFormat="1" customHeight="1" spans="1:2">
      <c r="A585" s="273" t="s">
        <v>479</v>
      </c>
      <c r="B585" s="274">
        <v>0</v>
      </c>
    </row>
    <row r="586" s="265" customFormat="1" customHeight="1" spans="1:2">
      <c r="A586" s="273" t="s">
        <v>480</v>
      </c>
      <c r="B586" s="274">
        <v>10</v>
      </c>
    </row>
    <row r="587" s="265" customFormat="1" customHeight="1" spans="1:2">
      <c r="A587" s="273" t="s">
        <v>481</v>
      </c>
      <c r="B587" s="274">
        <v>675</v>
      </c>
    </row>
    <row r="588" s="265" customFormat="1" customHeight="1" spans="1:2">
      <c r="A588" s="273" t="s">
        <v>482</v>
      </c>
      <c r="B588" s="274">
        <v>0</v>
      </c>
    </row>
    <row r="589" s="265" customFormat="1" customHeight="1" spans="1:2">
      <c r="A589" s="273" t="s">
        <v>483</v>
      </c>
      <c r="B589" s="274">
        <v>0</v>
      </c>
    </row>
    <row r="590" s="265" customFormat="1" customHeight="1" spans="1:2">
      <c r="A590" s="273" t="s">
        <v>484</v>
      </c>
      <c r="B590" s="274">
        <f>SUM(B591:B598)</f>
        <v>526</v>
      </c>
    </row>
    <row r="591" s="265" customFormat="1" customHeight="1" spans="1:2">
      <c r="A591" s="273" t="s">
        <v>75</v>
      </c>
      <c r="B591" s="274">
        <v>0</v>
      </c>
    </row>
    <row r="592" s="265" customFormat="1" customHeight="1" spans="1:2">
      <c r="A592" s="273" t="s">
        <v>76</v>
      </c>
      <c r="B592" s="274">
        <v>0</v>
      </c>
    </row>
    <row r="593" s="265" customFormat="1" customHeight="1" spans="1:2">
      <c r="A593" s="273" t="s">
        <v>77</v>
      </c>
      <c r="B593" s="274">
        <v>0</v>
      </c>
    </row>
    <row r="594" s="265" customFormat="1" customHeight="1" spans="1:2">
      <c r="A594" s="273" t="s">
        <v>485</v>
      </c>
      <c r="B594" s="274">
        <v>0</v>
      </c>
    </row>
    <row r="595" s="265" customFormat="1" customHeight="1" spans="1:2">
      <c r="A595" s="273" t="s">
        <v>486</v>
      </c>
      <c r="B595" s="274">
        <v>0</v>
      </c>
    </row>
    <row r="596" s="265" customFormat="1" customHeight="1" spans="1:2">
      <c r="A596" s="273" t="s">
        <v>487</v>
      </c>
      <c r="B596" s="274">
        <v>0</v>
      </c>
    </row>
    <row r="597" s="265" customFormat="1" customHeight="1" spans="1:2">
      <c r="A597" s="273" t="s">
        <v>488</v>
      </c>
      <c r="B597" s="274">
        <v>181</v>
      </c>
    </row>
    <row r="598" s="265" customFormat="1" customHeight="1" spans="1:2">
      <c r="A598" s="273" t="s">
        <v>489</v>
      </c>
      <c r="B598" s="274">
        <v>345</v>
      </c>
    </row>
    <row r="599" s="265" customFormat="1" customHeight="1" spans="1:2">
      <c r="A599" s="273" t="s">
        <v>490</v>
      </c>
      <c r="B599" s="274">
        <f>SUM(B600:B603)</f>
        <v>0</v>
      </c>
    </row>
    <row r="600" s="265" customFormat="1" customHeight="1" spans="1:2">
      <c r="A600" s="273" t="s">
        <v>75</v>
      </c>
      <c r="B600" s="274">
        <v>0</v>
      </c>
    </row>
    <row r="601" s="265" customFormat="1" customHeight="1" spans="1:2">
      <c r="A601" s="273" t="s">
        <v>76</v>
      </c>
      <c r="B601" s="274">
        <v>0</v>
      </c>
    </row>
    <row r="602" s="265" customFormat="1" customHeight="1" spans="1:2">
      <c r="A602" s="273" t="s">
        <v>77</v>
      </c>
      <c r="B602" s="274">
        <v>0</v>
      </c>
    </row>
    <row r="603" s="265" customFormat="1" customHeight="1" spans="1:2">
      <c r="A603" s="273" t="s">
        <v>491</v>
      </c>
      <c r="B603" s="274">
        <v>0</v>
      </c>
    </row>
    <row r="604" s="265" customFormat="1" customHeight="1" spans="1:2">
      <c r="A604" s="273" t="s">
        <v>492</v>
      </c>
      <c r="B604" s="274">
        <f>SUM(B605:B606)</f>
        <v>600</v>
      </c>
    </row>
    <row r="605" s="265" customFormat="1" customHeight="1" spans="1:2">
      <c r="A605" s="273" t="s">
        <v>493</v>
      </c>
      <c r="B605" s="274">
        <v>500</v>
      </c>
    </row>
    <row r="606" s="265" customFormat="1" customHeight="1" spans="1:2">
      <c r="A606" s="273" t="s">
        <v>494</v>
      </c>
      <c r="B606" s="274">
        <v>100</v>
      </c>
    </row>
    <row r="607" s="265" customFormat="1" customHeight="1" spans="1:2">
      <c r="A607" s="273" t="s">
        <v>495</v>
      </c>
      <c r="B607" s="274">
        <f>SUM(B608:B609)</f>
        <v>120</v>
      </c>
    </row>
    <row r="608" s="265" customFormat="1" customHeight="1" spans="1:2">
      <c r="A608" s="273" t="s">
        <v>496</v>
      </c>
      <c r="B608" s="274">
        <v>70</v>
      </c>
    </row>
    <row r="609" s="265" customFormat="1" customHeight="1" spans="1:2">
      <c r="A609" s="273" t="s">
        <v>497</v>
      </c>
      <c r="B609" s="274">
        <v>50</v>
      </c>
    </row>
    <row r="610" s="265" customFormat="1" customHeight="1" spans="1:2">
      <c r="A610" s="273" t="s">
        <v>498</v>
      </c>
      <c r="B610" s="274">
        <f>SUM(B611:B612)</f>
        <v>830</v>
      </c>
    </row>
    <row r="611" s="265" customFormat="1" customHeight="1" spans="1:2">
      <c r="A611" s="273" t="s">
        <v>499</v>
      </c>
      <c r="B611" s="274">
        <v>0</v>
      </c>
    </row>
    <row r="612" s="265" customFormat="1" customHeight="1" spans="1:2">
      <c r="A612" s="273" t="s">
        <v>500</v>
      </c>
      <c r="B612" s="274">
        <v>830</v>
      </c>
    </row>
    <row r="613" s="265" customFormat="1" customHeight="1" spans="1:2">
      <c r="A613" s="273" t="s">
        <v>501</v>
      </c>
      <c r="B613" s="274">
        <f>SUM(B614:B615)</f>
        <v>0</v>
      </c>
    </row>
    <row r="614" s="265" customFormat="1" customHeight="1" spans="1:2">
      <c r="A614" s="273" t="s">
        <v>502</v>
      </c>
      <c r="B614" s="274">
        <v>0</v>
      </c>
    </row>
    <row r="615" s="265" customFormat="1" customHeight="1" spans="1:2">
      <c r="A615" s="273" t="s">
        <v>503</v>
      </c>
      <c r="B615" s="274">
        <v>0</v>
      </c>
    </row>
    <row r="616" s="265" customFormat="1" customHeight="1" spans="1:2">
      <c r="A616" s="273" t="s">
        <v>504</v>
      </c>
      <c r="B616" s="274">
        <f>SUM(B617:B618)</f>
        <v>0</v>
      </c>
    </row>
    <row r="617" s="265" customFormat="1" customHeight="1" spans="1:2">
      <c r="A617" s="273" t="s">
        <v>505</v>
      </c>
      <c r="B617" s="274">
        <v>0</v>
      </c>
    </row>
    <row r="618" s="265" customFormat="1" customHeight="1" spans="1:2">
      <c r="A618" s="273" t="s">
        <v>506</v>
      </c>
      <c r="B618" s="274">
        <v>0</v>
      </c>
    </row>
    <row r="619" s="265" customFormat="1" customHeight="1" spans="1:2">
      <c r="A619" s="273" t="s">
        <v>507</v>
      </c>
      <c r="B619" s="274">
        <f>SUM(B620:B622)</f>
        <v>0</v>
      </c>
    </row>
    <row r="620" s="265" customFormat="1" customHeight="1" spans="1:2">
      <c r="A620" s="273" t="s">
        <v>508</v>
      </c>
      <c r="B620" s="274">
        <v>0</v>
      </c>
    </row>
    <row r="621" s="265" customFormat="1" customHeight="1" spans="1:2">
      <c r="A621" s="273" t="s">
        <v>509</v>
      </c>
      <c r="B621" s="274">
        <v>0</v>
      </c>
    </row>
    <row r="622" s="265" customFormat="1" customHeight="1" spans="1:2">
      <c r="A622" s="273" t="s">
        <v>510</v>
      </c>
      <c r="B622" s="274">
        <v>0</v>
      </c>
    </row>
    <row r="623" s="265" customFormat="1" customHeight="1" spans="1:2">
      <c r="A623" s="273" t="s">
        <v>511</v>
      </c>
      <c r="B623" s="274">
        <f>SUM(B624:B627)</f>
        <v>0</v>
      </c>
    </row>
    <row r="624" s="265" customFormat="1" customHeight="1" spans="1:2">
      <c r="A624" s="273" t="s">
        <v>512</v>
      </c>
      <c r="B624" s="274">
        <v>0</v>
      </c>
    </row>
    <row r="625" s="265" customFormat="1" customHeight="1" spans="1:2">
      <c r="A625" s="273" t="s">
        <v>513</v>
      </c>
      <c r="B625" s="274">
        <v>0</v>
      </c>
    </row>
    <row r="626" s="265" customFormat="1" customHeight="1" spans="1:2">
      <c r="A626" s="273" t="s">
        <v>514</v>
      </c>
      <c r="B626" s="274">
        <v>0</v>
      </c>
    </row>
    <row r="627" s="265" customFormat="1" customHeight="1" spans="1:2">
      <c r="A627" s="273" t="s">
        <v>515</v>
      </c>
      <c r="B627" s="274">
        <v>0</v>
      </c>
    </row>
    <row r="628" s="265" customFormat="1" customHeight="1" spans="1:2">
      <c r="A628" s="273" t="s">
        <v>516</v>
      </c>
      <c r="B628" s="274">
        <f>SUM(B629:B635)</f>
        <v>387</v>
      </c>
    </row>
    <row r="629" s="265" customFormat="1" customHeight="1" spans="1:2">
      <c r="A629" s="273" t="s">
        <v>75</v>
      </c>
      <c r="B629" s="274">
        <v>125</v>
      </c>
    </row>
    <row r="630" s="265" customFormat="1" customHeight="1" spans="1:2">
      <c r="A630" s="273" t="s">
        <v>76</v>
      </c>
      <c r="B630" s="274">
        <v>51</v>
      </c>
    </row>
    <row r="631" s="265" customFormat="1" customHeight="1" spans="1:2">
      <c r="A631" s="273" t="s">
        <v>77</v>
      </c>
      <c r="B631" s="274">
        <v>0</v>
      </c>
    </row>
    <row r="632" s="265" customFormat="1" customHeight="1" spans="1:2">
      <c r="A632" s="273" t="s">
        <v>517</v>
      </c>
      <c r="B632" s="274">
        <v>202</v>
      </c>
    </row>
    <row r="633" s="265" customFormat="1" customHeight="1" spans="1:2">
      <c r="A633" s="273" t="s">
        <v>518</v>
      </c>
      <c r="B633" s="274">
        <v>0</v>
      </c>
    </row>
    <row r="634" s="265" customFormat="1" customHeight="1" spans="1:2">
      <c r="A634" s="273" t="s">
        <v>84</v>
      </c>
      <c r="B634" s="274">
        <v>0</v>
      </c>
    </row>
    <row r="635" s="265" customFormat="1" customHeight="1" spans="1:2">
      <c r="A635" s="273" t="s">
        <v>519</v>
      </c>
      <c r="B635" s="274">
        <v>9</v>
      </c>
    </row>
    <row r="636" s="265" customFormat="1" customHeight="1" spans="1:2">
      <c r="A636" s="273" t="s">
        <v>520</v>
      </c>
      <c r="B636" s="274">
        <f>SUM(B637:B638)</f>
        <v>0</v>
      </c>
    </row>
    <row r="637" s="265" customFormat="1" customHeight="1" spans="1:2">
      <c r="A637" s="273" t="s">
        <v>521</v>
      </c>
      <c r="B637" s="274">
        <v>0</v>
      </c>
    </row>
    <row r="638" s="265" customFormat="1" customHeight="1" spans="1:2">
      <c r="A638" s="273" t="s">
        <v>522</v>
      </c>
      <c r="B638" s="274">
        <v>0</v>
      </c>
    </row>
    <row r="639" s="265" customFormat="1" customHeight="1" spans="1:2">
      <c r="A639" s="273" t="s">
        <v>523</v>
      </c>
      <c r="B639" s="274">
        <v>0</v>
      </c>
    </row>
    <row r="640" s="265" customFormat="1" customHeight="1" spans="1:2">
      <c r="A640" s="273" t="s">
        <v>524</v>
      </c>
      <c r="B640" s="274">
        <f>B641+B646+B660+B664+B676+B679+B683+B688+B692+B696+B710+B699+B708</f>
        <v>21665</v>
      </c>
    </row>
    <row r="641" s="265" customFormat="1" customHeight="1" spans="1:2">
      <c r="A641" s="273" t="s">
        <v>525</v>
      </c>
      <c r="B641" s="274">
        <f>SUM(B642:B645)</f>
        <v>1538</v>
      </c>
    </row>
    <row r="642" s="265" customFormat="1" customHeight="1" spans="1:2">
      <c r="A642" s="273" t="s">
        <v>75</v>
      </c>
      <c r="B642" s="274">
        <v>714</v>
      </c>
    </row>
    <row r="643" s="265" customFormat="1" customHeight="1" spans="1:2">
      <c r="A643" s="273" t="s">
        <v>76</v>
      </c>
      <c r="B643" s="274">
        <v>0</v>
      </c>
    </row>
    <row r="644" s="265" customFormat="1" customHeight="1" spans="1:2">
      <c r="A644" s="273" t="s">
        <v>77</v>
      </c>
      <c r="B644" s="274">
        <v>0</v>
      </c>
    </row>
    <row r="645" s="265" customFormat="1" customHeight="1" spans="1:2">
      <c r="A645" s="273" t="s">
        <v>526</v>
      </c>
      <c r="B645" s="274">
        <v>824</v>
      </c>
    </row>
    <row r="646" s="265" customFormat="1" customHeight="1" spans="1:2">
      <c r="A646" s="273" t="s">
        <v>527</v>
      </c>
      <c r="B646" s="274">
        <f>SUM(B647:B659)</f>
        <v>692</v>
      </c>
    </row>
    <row r="647" s="265" customFormat="1" customHeight="1" spans="1:2">
      <c r="A647" s="273" t="s">
        <v>528</v>
      </c>
      <c r="B647" s="274">
        <v>692</v>
      </c>
    </row>
    <row r="648" s="265" customFormat="1" customHeight="1" spans="1:2">
      <c r="A648" s="273" t="s">
        <v>529</v>
      </c>
      <c r="B648" s="274">
        <v>0</v>
      </c>
    </row>
    <row r="649" s="265" customFormat="1" customHeight="1" spans="1:2">
      <c r="A649" s="273" t="s">
        <v>530</v>
      </c>
      <c r="B649" s="274">
        <v>0</v>
      </c>
    </row>
    <row r="650" s="265" customFormat="1" customHeight="1" spans="1:2">
      <c r="A650" s="273" t="s">
        <v>531</v>
      </c>
      <c r="B650" s="274">
        <v>0</v>
      </c>
    </row>
    <row r="651" s="265" customFormat="1" customHeight="1" spans="1:2">
      <c r="A651" s="273" t="s">
        <v>532</v>
      </c>
      <c r="B651" s="274">
        <v>0</v>
      </c>
    </row>
    <row r="652" s="265" customFormat="1" customHeight="1" spans="1:2">
      <c r="A652" s="273" t="s">
        <v>533</v>
      </c>
      <c r="B652" s="274">
        <v>0</v>
      </c>
    </row>
    <row r="653" s="265" customFormat="1" customHeight="1" spans="1:2">
      <c r="A653" s="273" t="s">
        <v>534</v>
      </c>
      <c r="B653" s="274">
        <v>0</v>
      </c>
    </row>
    <row r="654" s="265" customFormat="1" customHeight="1" spans="1:2">
      <c r="A654" s="273" t="s">
        <v>535</v>
      </c>
      <c r="B654" s="274">
        <v>0</v>
      </c>
    </row>
    <row r="655" s="265" customFormat="1" customHeight="1" spans="1:2">
      <c r="A655" s="273" t="s">
        <v>536</v>
      </c>
      <c r="B655" s="274">
        <v>0</v>
      </c>
    </row>
    <row r="656" s="265" customFormat="1" customHeight="1" spans="1:2">
      <c r="A656" s="273" t="s">
        <v>537</v>
      </c>
      <c r="B656" s="274">
        <v>0</v>
      </c>
    </row>
    <row r="657" s="265" customFormat="1" customHeight="1" spans="1:2">
      <c r="A657" s="273" t="s">
        <v>538</v>
      </c>
      <c r="B657" s="274">
        <v>0</v>
      </c>
    </row>
    <row r="658" s="265" customFormat="1" customHeight="1" spans="1:2">
      <c r="A658" s="273" t="s">
        <v>539</v>
      </c>
      <c r="B658" s="274">
        <v>0</v>
      </c>
    </row>
    <row r="659" s="265" customFormat="1" customHeight="1" spans="1:2">
      <c r="A659" s="273" t="s">
        <v>540</v>
      </c>
      <c r="B659" s="274">
        <v>0</v>
      </c>
    </row>
    <row r="660" s="265" customFormat="1" customHeight="1" spans="1:2">
      <c r="A660" s="273" t="s">
        <v>541</v>
      </c>
      <c r="B660" s="274">
        <f>SUM(B661:B663)</f>
        <v>2850</v>
      </c>
    </row>
    <row r="661" s="265" customFormat="1" customHeight="1" spans="1:2">
      <c r="A661" s="273" t="s">
        <v>542</v>
      </c>
      <c r="B661" s="274">
        <v>0</v>
      </c>
    </row>
    <row r="662" s="265" customFormat="1" customHeight="1" spans="1:2">
      <c r="A662" s="273" t="s">
        <v>543</v>
      </c>
      <c r="B662" s="274">
        <v>0</v>
      </c>
    </row>
    <row r="663" s="265" customFormat="1" customHeight="1" spans="1:2">
      <c r="A663" s="273" t="s">
        <v>544</v>
      </c>
      <c r="B663" s="274">
        <v>2850</v>
      </c>
    </row>
    <row r="664" s="265" customFormat="1" customHeight="1" spans="1:2">
      <c r="A664" s="273" t="s">
        <v>545</v>
      </c>
      <c r="B664" s="274">
        <f>SUM(B665:B675)</f>
        <v>3170</v>
      </c>
    </row>
    <row r="665" s="265" customFormat="1" customHeight="1" spans="1:2">
      <c r="A665" s="273" t="s">
        <v>546</v>
      </c>
      <c r="B665" s="274">
        <v>618</v>
      </c>
    </row>
    <row r="666" s="265" customFormat="1" customHeight="1" spans="1:2">
      <c r="A666" s="273" t="s">
        <v>547</v>
      </c>
      <c r="B666" s="274">
        <v>473</v>
      </c>
    </row>
    <row r="667" s="265" customFormat="1" customHeight="1" spans="1:2">
      <c r="A667" s="273" t="s">
        <v>548</v>
      </c>
      <c r="B667" s="274">
        <v>674</v>
      </c>
    </row>
    <row r="668" s="265" customFormat="1" customHeight="1" spans="1:2">
      <c r="A668" s="273" t="s">
        <v>549</v>
      </c>
      <c r="B668" s="274">
        <v>0</v>
      </c>
    </row>
    <row r="669" s="265" customFormat="1" customHeight="1" spans="1:2">
      <c r="A669" s="273" t="s">
        <v>550</v>
      </c>
      <c r="B669" s="274">
        <v>0</v>
      </c>
    </row>
    <row r="670" s="265" customFormat="1" customHeight="1" spans="1:2">
      <c r="A670" s="273" t="s">
        <v>551</v>
      </c>
      <c r="B670" s="274">
        <v>0</v>
      </c>
    </row>
    <row r="671" s="265" customFormat="1" customHeight="1" spans="1:2">
      <c r="A671" s="273" t="s">
        <v>552</v>
      </c>
      <c r="B671" s="274">
        <v>0</v>
      </c>
    </row>
    <row r="672" s="265" customFormat="1" customHeight="1" spans="1:2">
      <c r="A672" s="273" t="s">
        <v>553</v>
      </c>
      <c r="B672" s="274">
        <v>1350</v>
      </c>
    </row>
    <row r="673" s="265" customFormat="1" customHeight="1" spans="1:2">
      <c r="A673" s="273" t="s">
        <v>554</v>
      </c>
      <c r="B673" s="274">
        <v>0</v>
      </c>
    </row>
    <row r="674" s="265" customFormat="1" customHeight="1" spans="1:2">
      <c r="A674" s="273" t="s">
        <v>555</v>
      </c>
      <c r="B674" s="274">
        <v>0</v>
      </c>
    </row>
    <row r="675" s="265" customFormat="1" customHeight="1" spans="1:2">
      <c r="A675" s="273" t="s">
        <v>556</v>
      </c>
      <c r="B675" s="274">
        <v>55</v>
      </c>
    </row>
    <row r="676" s="265" customFormat="1" customHeight="1" spans="1:2">
      <c r="A676" s="273" t="s">
        <v>557</v>
      </c>
      <c r="B676" s="274">
        <f>SUM(B677:B678)</f>
        <v>5</v>
      </c>
    </row>
    <row r="677" s="265" customFormat="1" customHeight="1" spans="1:2">
      <c r="A677" s="273" t="s">
        <v>558</v>
      </c>
      <c r="B677" s="274">
        <v>5</v>
      </c>
    </row>
    <row r="678" s="265" customFormat="1" customHeight="1" spans="1:2">
      <c r="A678" s="273" t="s">
        <v>559</v>
      </c>
      <c r="B678" s="274">
        <v>0</v>
      </c>
    </row>
    <row r="679" s="265" customFormat="1" customHeight="1" spans="1:2">
      <c r="A679" s="273" t="s">
        <v>560</v>
      </c>
      <c r="B679" s="274">
        <f>SUM(B680:B682)</f>
        <v>2040</v>
      </c>
    </row>
    <row r="680" s="265" customFormat="1" customHeight="1" spans="1:2">
      <c r="A680" s="273" t="s">
        <v>561</v>
      </c>
      <c r="B680" s="274">
        <v>0</v>
      </c>
    </row>
    <row r="681" s="265" customFormat="1" customHeight="1" spans="1:2">
      <c r="A681" s="273" t="s">
        <v>562</v>
      </c>
      <c r="B681" s="274">
        <v>0</v>
      </c>
    </row>
    <row r="682" s="265" customFormat="1" customHeight="1" spans="1:2">
      <c r="A682" s="273" t="s">
        <v>563</v>
      </c>
      <c r="B682" s="274">
        <v>2040</v>
      </c>
    </row>
    <row r="683" s="265" customFormat="1" customHeight="1" spans="1:2">
      <c r="A683" s="273" t="s">
        <v>564</v>
      </c>
      <c r="B683" s="274">
        <f>SUM(B684:B687)</f>
        <v>6791</v>
      </c>
    </row>
    <row r="684" s="265" customFormat="1" customHeight="1" spans="1:2">
      <c r="A684" s="273" t="s">
        <v>565</v>
      </c>
      <c r="B684" s="274">
        <v>5733</v>
      </c>
    </row>
    <row r="685" s="265" customFormat="1" customHeight="1" spans="1:2">
      <c r="A685" s="273" t="s">
        <v>566</v>
      </c>
      <c r="B685" s="274">
        <v>959</v>
      </c>
    </row>
    <row r="686" s="265" customFormat="1" customHeight="1" spans="1:2">
      <c r="A686" s="273" t="s">
        <v>567</v>
      </c>
      <c r="B686" s="274">
        <v>0</v>
      </c>
    </row>
    <row r="687" s="265" customFormat="1" customHeight="1" spans="1:2">
      <c r="A687" s="273" t="s">
        <v>568</v>
      </c>
      <c r="B687" s="274">
        <v>99</v>
      </c>
    </row>
    <row r="688" s="265" customFormat="1" customHeight="1" spans="1:2">
      <c r="A688" s="273" t="s">
        <v>569</v>
      </c>
      <c r="B688" s="274">
        <f>SUM(B689:B691)</f>
        <v>3836</v>
      </c>
    </row>
    <row r="689" s="265" customFormat="1" customHeight="1" spans="1:2">
      <c r="A689" s="273" t="s">
        <v>570</v>
      </c>
      <c r="B689" s="274">
        <v>0</v>
      </c>
    </row>
    <row r="690" s="265" customFormat="1" customHeight="1" spans="1:2">
      <c r="A690" s="273" t="s">
        <v>571</v>
      </c>
      <c r="B690" s="274">
        <v>3836</v>
      </c>
    </row>
    <row r="691" s="265" customFormat="1" customHeight="1" spans="1:2">
      <c r="A691" s="273" t="s">
        <v>572</v>
      </c>
      <c r="B691" s="274">
        <v>0</v>
      </c>
    </row>
    <row r="692" s="265" customFormat="1" customHeight="1" spans="1:2">
      <c r="A692" s="273" t="s">
        <v>573</v>
      </c>
      <c r="B692" s="274">
        <f>SUM(B693:B695)</f>
        <v>400</v>
      </c>
    </row>
    <row r="693" s="265" customFormat="1" customHeight="1" spans="1:2">
      <c r="A693" s="273" t="s">
        <v>574</v>
      </c>
      <c r="B693" s="274">
        <v>400</v>
      </c>
    </row>
    <row r="694" s="265" customFormat="1" customHeight="1" spans="1:2">
      <c r="A694" s="273" t="s">
        <v>575</v>
      </c>
      <c r="B694" s="274">
        <v>0</v>
      </c>
    </row>
    <row r="695" s="265" customFormat="1" customHeight="1" spans="1:2">
      <c r="A695" s="273" t="s">
        <v>576</v>
      </c>
      <c r="B695" s="274">
        <v>0</v>
      </c>
    </row>
    <row r="696" s="265" customFormat="1" customHeight="1" spans="1:2">
      <c r="A696" s="273" t="s">
        <v>577</v>
      </c>
      <c r="B696" s="274">
        <f>SUM(B697:B698)</f>
        <v>300</v>
      </c>
    </row>
    <row r="697" s="265" customFormat="1" customHeight="1" spans="1:2">
      <c r="A697" s="273" t="s">
        <v>578</v>
      </c>
      <c r="B697" s="274">
        <v>300</v>
      </c>
    </row>
    <row r="698" s="265" customFormat="1" customHeight="1" spans="1:2">
      <c r="A698" s="273" t="s">
        <v>579</v>
      </c>
      <c r="B698" s="274">
        <v>0</v>
      </c>
    </row>
    <row r="699" s="265" customFormat="1" customHeight="1" spans="1:2">
      <c r="A699" s="273" t="s">
        <v>580</v>
      </c>
      <c r="B699" s="274">
        <f>SUM(B700:B707)</f>
        <v>43</v>
      </c>
    </row>
    <row r="700" s="265" customFormat="1" customHeight="1" spans="1:2">
      <c r="A700" s="273" t="s">
        <v>75</v>
      </c>
      <c r="B700" s="274">
        <v>0</v>
      </c>
    </row>
    <row r="701" s="265" customFormat="1" customHeight="1" spans="1:2">
      <c r="A701" s="273" t="s">
        <v>76</v>
      </c>
      <c r="B701" s="274">
        <v>0</v>
      </c>
    </row>
    <row r="702" s="265" customFormat="1" customHeight="1" spans="1:2">
      <c r="A702" s="273" t="s">
        <v>77</v>
      </c>
      <c r="B702" s="274">
        <v>0</v>
      </c>
    </row>
    <row r="703" s="265" customFormat="1" customHeight="1" spans="1:2">
      <c r="A703" s="273" t="s">
        <v>116</v>
      </c>
      <c r="B703" s="274">
        <v>0</v>
      </c>
    </row>
    <row r="704" s="265" customFormat="1" customHeight="1" spans="1:2">
      <c r="A704" s="273" t="s">
        <v>581</v>
      </c>
      <c r="B704" s="274">
        <v>0</v>
      </c>
    </row>
    <row r="705" s="265" customFormat="1" customHeight="1" spans="1:2">
      <c r="A705" s="273" t="s">
        <v>582</v>
      </c>
      <c r="B705" s="274">
        <v>0</v>
      </c>
    </row>
    <row r="706" s="265" customFormat="1" customHeight="1" spans="1:2">
      <c r="A706" s="273" t="s">
        <v>84</v>
      </c>
      <c r="B706" s="274">
        <v>0</v>
      </c>
    </row>
    <row r="707" s="265" customFormat="1" customHeight="1" spans="1:2">
      <c r="A707" s="273" t="s">
        <v>583</v>
      </c>
      <c r="B707" s="274">
        <v>43</v>
      </c>
    </row>
    <row r="708" s="265" customFormat="1" customHeight="1" spans="1:2">
      <c r="A708" s="273" t="s">
        <v>584</v>
      </c>
      <c r="B708" s="274">
        <f>B709</f>
        <v>0</v>
      </c>
    </row>
    <row r="709" s="265" customFormat="1" customHeight="1" spans="1:2">
      <c r="A709" s="273" t="s">
        <v>585</v>
      </c>
      <c r="B709" s="274">
        <v>0</v>
      </c>
    </row>
    <row r="710" s="265" customFormat="1" customHeight="1" spans="1:2">
      <c r="A710" s="273" t="s">
        <v>586</v>
      </c>
      <c r="B710" s="274">
        <f>B711</f>
        <v>0</v>
      </c>
    </row>
    <row r="711" s="265" customFormat="1" customHeight="1" spans="1:2">
      <c r="A711" s="273" t="s">
        <v>587</v>
      </c>
      <c r="B711" s="274">
        <v>0</v>
      </c>
    </row>
    <row r="712" s="265" customFormat="1" customHeight="1" spans="1:2">
      <c r="A712" s="273" t="s">
        <v>588</v>
      </c>
      <c r="B712" s="274">
        <f>B713+B723+B727+B735+B740+B747+B753+B756+B759+B760+B761+B767+B768+B769+B784</f>
        <v>5000</v>
      </c>
    </row>
    <row r="713" s="265" customFormat="1" customHeight="1" spans="1:2">
      <c r="A713" s="273" t="s">
        <v>589</v>
      </c>
      <c r="B713" s="274">
        <f>SUM(B714:B722)</f>
        <v>0</v>
      </c>
    </row>
    <row r="714" s="265" customFormat="1" customHeight="1" spans="1:2">
      <c r="A714" s="273" t="s">
        <v>75</v>
      </c>
      <c r="B714" s="274">
        <v>0</v>
      </c>
    </row>
    <row r="715" s="265" customFormat="1" customHeight="1" spans="1:2">
      <c r="A715" s="273" t="s">
        <v>76</v>
      </c>
      <c r="B715" s="274">
        <v>0</v>
      </c>
    </row>
    <row r="716" s="265" customFormat="1" customHeight="1" spans="1:2">
      <c r="A716" s="273" t="s">
        <v>77</v>
      </c>
      <c r="B716" s="274">
        <v>0</v>
      </c>
    </row>
    <row r="717" s="265" customFormat="1" customHeight="1" spans="1:2">
      <c r="A717" s="273" t="s">
        <v>590</v>
      </c>
      <c r="B717" s="274">
        <v>0</v>
      </c>
    </row>
    <row r="718" s="265" customFormat="1" customHeight="1" spans="1:2">
      <c r="A718" s="273" t="s">
        <v>591</v>
      </c>
      <c r="B718" s="274">
        <v>0</v>
      </c>
    </row>
    <row r="719" s="265" customFormat="1" customHeight="1" spans="1:2">
      <c r="A719" s="273" t="s">
        <v>592</v>
      </c>
      <c r="B719" s="274">
        <v>0</v>
      </c>
    </row>
    <row r="720" s="265" customFormat="1" customHeight="1" spans="1:2">
      <c r="A720" s="273" t="s">
        <v>593</v>
      </c>
      <c r="B720" s="274">
        <v>0</v>
      </c>
    </row>
    <row r="721" s="265" customFormat="1" customHeight="1" spans="1:2">
      <c r="A721" s="273" t="s">
        <v>594</v>
      </c>
      <c r="B721" s="274">
        <v>0</v>
      </c>
    </row>
    <row r="722" s="265" customFormat="1" customHeight="1" spans="1:2">
      <c r="A722" s="273" t="s">
        <v>595</v>
      </c>
      <c r="B722" s="274">
        <v>0</v>
      </c>
    </row>
    <row r="723" s="265" customFormat="1" customHeight="1" spans="1:2">
      <c r="A723" s="273" t="s">
        <v>596</v>
      </c>
      <c r="B723" s="274">
        <f>SUM(B724:B726)</f>
        <v>0</v>
      </c>
    </row>
    <row r="724" s="265" customFormat="1" customHeight="1" spans="1:2">
      <c r="A724" s="273" t="s">
        <v>597</v>
      </c>
      <c r="B724" s="274">
        <v>0</v>
      </c>
    </row>
    <row r="725" s="265" customFormat="1" customHeight="1" spans="1:2">
      <c r="A725" s="273" t="s">
        <v>598</v>
      </c>
      <c r="B725" s="274">
        <v>0</v>
      </c>
    </row>
    <row r="726" s="265" customFormat="1" customHeight="1" spans="1:2">
      <c r="A726" s="273" t="s">
        <v>599</v>
      </c>
      <c r="B726" s="274">
        <v>0</v>
      </c>
    </row>
    <row r="727" s="265" customFormat="1" customHeight="1" spans="1:2">
      <c r="A727" s="273" t="s">
        <v>600</v>
      </c>
      <c r="B727" s="274">
        <f>SUM(B728:B734)</f>
        <v>0</v>
      </c>
    </row>
    <row r="728" s="265" customFormat="1" customHeight="1" spans="1:2">
      <c r="A728" s="273" t="s">
        <v>601</v>
      </c>
      <c r="B728" s="274">
        <v>0</v>
      </c>
    </row>
    <row r="729" s="265" customFormat="1" customHeight="1" spans="1:2">
      <c r="A729" s="273" t="s">
        <v>602</v>
      </c>
      <c r="B729" s="274">
        <v>0</v>
      </c>
    </row>
    <row r="730" s="265" customFormat="1" customHeight="1" spans="1:2">
      <c r="A730" s="273" t="s">
        <v>603</v>
      </c>
      <c r="B730" s="274">
        <v>0</v>
      </c>
    </row>
    <row r="731" s="265" customFormat="1" customHeight="1" spans="1:2">
      <c r="A731" s="273" t="s">
        <v>604</v>
      </c>
      <c r="B731" s="274">
        <v>0</v>
      </c>
    </row>
    <row r="732" s="265" customFormat="1" customHeight="1" spans="1:2">
      <c r="A732" s="273" t="s">
        <v>605</v>
      </c>
      <c r="B732" s="274">
        <v>0</v>
      </c>
    </row>
    <row r="733" s="265" customFormat="1" customHeight="1" spans="1:2">
      <c r="A733" s="273" t="s">
        <v>606</v>
      </c>
      <c r="B733" s="274">
        <v>0</v>
      </c>
    </row>
    <row r="734" s="265" customFormat="1" customHeight="1" spans="1:2">
      <c r="A734" s="273" t="s">
        <v>607</v>
      </c>
      <c r="B734" s="274">
        <v>0</v>
      </c>
    </row>
    <row r="735" s="265" customFormat="1" customHeight="1" spans="1:2">
      <c r="A735" s="273" t="s">
        <v>608</v>
      </c>
      <c r="B735" s="274">
        <f>SUM(B736:B739)</f>
        <v>400</v>
      </c>
    </row>
    <row r="736" s="265" customFormat="1" customHeight="1" spans="1:2">
      <c r="A736" s="273" t="s">
        <v>609</v>
      </c>
      <c r="B736" s="274">
        <v>0</v>
      </c>
    </row>
    <row r="737" s="265" customFormat="1" customHeight="1" spans="1:2">
      <c r="A737" s="273" t="s">
        <v>610</v>
      </c>
      <c r="B737" s="274">
        <v>0</v>
      </c>
    </row>
    <row r="738" s="265" customFormat="1" customHeight="1" spans="1:2">
      <c r="A738" s="273" t="s">
        <v>611</v>
      </c>
      <c r="B738" s="274">
        <v>0</v>
      </c>
    </row>
    <row r="739" s="265" customFormat="1" customHeight="1" spans="1:2">
      <c r="A739" s="273" t="s">
        <v>612</v>
      </c>
      <c r="B739" s="274">
        <v>400</v>
      </c>
    </row>
    <row r="740" s="265" customFormat="1" customHeight="1" spans="1:2">
      <c r="A740" s="273" t="s">
        <v>613</v>
      </c>
      <c r="B740" s="274">
        <f>SUM(B741:B746)</f>
        <v>0</v>
      </c>
    </row>
    <row r="741" s="265" customFormat="1" customHeight="1" spans="1:2">
      <c r="A741" s="273" t="s">
        <v>614</v>
      </c>
      <c r="B741" s="274">
        <v>0</v>
      </c>
    </row>
    <row r="742" s="265" customFormat="1" customHeight="1" spans="1:2">
      <c r="A742" s="273" t="s">
        <v>615</v>
      </c>
      <c r="B742" s="274">
        <v>0</v>
      </c>
    </row>
    <row r="743" s="265" customFormat="1" customHeight="1" spans="1:2">
      <c r="A743" s="273" t="s">
        <v>616</v>
      </c>
      <c r="B743" s="274">
        <v>0</v>
      </c>
    </row>
    <row r="744" s="265" customFormat="1" customHeight="1" spans="1:2">
      <c r="A744" s="273" t="s">
        <v>617</v>
      </c>
      <c r="B744" s="274">
        <v>0</v>
      </c>
    </row>
    <row r="745" s="265" customFormat="1" customHeight="1" spans="1:2">
      <c r="A745" s="273" t="s">
        <v>618</v>
      </c>
      <c r="B745" s="274">
        <v>0</v>
      </c>
    </row>
    <row r="746" s="265" customFormat="1" customHeight="1" spans="1:2">
      <c r="A746" s="273" t="s">
        <v>619</v>
      </c>
      <c r="B746" s="274">
        <v>0</v>
      </c>
    </row>
    <row r="747" s="265" customFormat="1" customHeight="1" spans="1:2">
      <c r="A747" s="273" t="s">
        <v>620</v>
      </c>
      <c r="B747" s="274">
        <f>SUM(B748:B752)</f>
        <v>0</v>
      </c>
    </row>
    <row r="748" s="265" customFormat="1" customHeight="1" spans="1:2">
      <c r="A748" s="273" t="s">
        <v>621</v>
      </c>
      <c r="B748" s="274">
        <v>0</v>
      </c>
    </row>
    <row r="749" s="265" customFormat="1" customHeight="1" spans="1:2">
      <c r="A749" s="273" t="s">
        <v>622</v>
      </c>
      <c r="B749" s="274">
        <v>0</v>
      </c>
    </row>
    <row r="750" s="265" customFormat="1" customHeight="1" spans="1:2">
      <c r="A750" s="273" t="s">
        <v>623</v>
      </c>
      <c r="B750" s="274">
        <v>0</v>
      </c>
    </row>
    <row r="751" s="265" customFormat="1" customHeight="1" spans="1:2">
      <c r="A751" s="273" t="s">
        <v>624</v>
      </c>
      <c r="B751" s="274">
        <v>0</v>
      </c>
    </row>
    <row r="752" s="265" customFormat="1" customHeight="1" spans="1:2">
      <c r="A752" s="273" t="s">
        <v>625</v>
      </c>
      <c r="B752" s="274">
        <v>0</v>
      </c>
    </row>
    <row r="753" s="265" customFormat="1" customHeight="1" spans="1:2">
      <c r="A753" s="273" t="s">
        <v>626</v>
      </c>
      <c r="B753" s="274">
        <f>SUM(B754:B755)</f>
        <v>0</v>
      </c>
    </row>
    <row r="754" s="265" customFormat="1" customHeight="1" spans="1:2">
      <c r="A754" s="273" t="s">
        <v>627</v>
      </c>
      <c r="B754" s="274">
        <v>0</v>
      </c>
    </row>
    <row r="755" s="265" customFormat="1" customHeight="1" spans="1:2">
      <c r="A755" s="273" t="s">
        <v>628</v>
      </c>
      <c r="B755" s="274">
        <v>0</v>
      </c>
    </row>
    <row r="756" s="265" customFormat="1" customHeight="1" spans="1:2">
      <c r="A756" s="273" t="s">
        <v>629</v>
      </c>
      <c r="B756" s="274">
        <f>SUM(B757:B758)</f>
        <v>0</v>
      </c>
    </row>
    <row r="757" s="265" customFormat="1" customHeight="1" spans="1:2">
      <c r="A757" s="273" t="s">
        <v>630</v>
      </c>
      <c r="B757" s="274">
        <v>0</v>
      </c>
    </row>
    <row r="758" s="265" customFormat="1" customHeight="1" spans="1:2">
      <c r="A758" s="273" t="s">
        <v>631</v>
      </c>
      <c r="B758" s="274">
        <v>0</v>
      </c>
    </row>
    <row r="759" s="265" customFormat="1" customHeight="1" spans="1:2">
      <c r="A759" s="273" t="s">
        <v>632</v>
      </c>
      <c r="B759" s="274">
        <v>0</v>
      </c>
    </row>
    <row r="760" s="265" customFormat="1" customHeight="1" spans="1:2">
      <c r="A760" s="273" t="s">
        <v>633</v>
      </c>
      <c r="B760" s="274">
        <v>0</v>
      </c>
    </row>
    <row r="761" s="265" customFormat="1" customHeight="1" spans="1:2">
      <c r="A761" s="273" t="s">
        <v>634</v>
      </c>
      <c r="B761" s="274">
        <f>SUM(B762:B766)</f>
        <v>4600</v>
      </c>
    </row>
    <row r="762" s="265" customFormat="1" customHeight="1" spans="1:2">
      <c r="A762" s="273" t="s">
        <v>635</v>
      </c>
      <c r="B762" s="274">
        <v>0</v>
      </c>
    </row>
    <row r="763" s="265" customFormat="1" customHeight="1" spans="1:2">
      <c r="A763" s="273" t="s">
        <v>636</v>
      </c>
      <c r="B763" s="274">
        <v>0</v>
      </c>
    </row>
    <row r="764" s="265" customFormat="1" customHeight="1" spans="1:2">
      <c r="A764" s="273" t="s">
        <v>637</v>
      </c>
      <c r="B764" s="274">
        <v>0</v>
      </c>
    </row>
    <row r="765" s="265" customFormat="1" customHeight="1" spans="1:2">
      <c r="A765" s="273" t="s">
        <v>638</v>
      </c>
      <c r="B765" s="274">
        <v>0</v>
      </c>
    </row>
    <row r="766" s="265" customFormat="1" customHeight="1" spans="1:2">
      <c r="A766" s="273" t="s">
        <v>639</v>
      </c>
      <c r="B766" s="274">
        <v>4600</v>
      </c>
    </row>
    <row r="767" s="265" customFormat="1" customHeight="1" spans="1:2">
      <c r="A767" s="273" t="s">
        <v>640</v>
      </c>
      <c r="B767" s="274">
        <v>0</v>
      </c>
    </row>
    <row r="768" s="265" customFormat="1" customHeight="1" spans="1:2">
      <c r="A768" s="273" t="s">
        <v>641</v>
      </c>
      <c r="B768" s="274">
        <v>0</v>
      </c>
    </row>
    <row r="769" s="265" customFormat="1" customHeight="1" spans="1:2">
      <c r="A769" s="273" t="s">
        <v>642</v>
      </c>
      <c r="B769" s="274">
        <f>SUM(B770:B783)</f>
        <v>0</v>
      </c>
    </row>
    <row r="770" s="265" customFormat="1" customHeight="1" spans="1:2">
      <c r="A770" s="273" t="s">
        <v>75</v>
      </c>
      <c r="B770" s="274">
        <v>0</v>
      </c>
    </row>
    <row r="771" s="265" customFormat="1" customHeight="1" spans="1:2">
      <c r="A771" s="273" t="s">
        <v>76</v>
      </c>
      <c r="B771" s="274">
        <v>0</v>
      </c>
    </row>
    <row r="772" s="265" customFormat="1" customHeight="1" spans="1:2">
      <c r="A772" s="273" t="s">
        <v>77</v>
      </c>
      <c r="B772" s="274">
        <v>0</v>
      </c>
    </row>
    <row r="773" s="265" customFormat="1" customHeight="1" spans="1:2">
      <c r="A773" s="273" t="s">
        <v>643</v>
      </c>
      <c r="B773" s="274">
        <v>0</v>
      </c>
    </row>
    <row r="774" s="265" customFormat="1" customHeight="1" spans="1:2">
      <c r="A774" s="273" t="s">
        <v>644</v>
      </c>
      <c r="B774" s="274">
        <v>0</v>
      </c>
    </row>
    <row r="775" s="265" customFormat="1" customHeight="1" spans="1:2">
      <c r="A775" s="273" t="s">
        <v>645</v>
      </c>
      <c r="B775" s="274">
        <v>0</v>
      </c>
    </row>
    <row r="776" s="265" customFormat="1" customHeight="1" spans="1:2">
      <c r="A776" s="273" t="s">
        <v>646</v>
      </c>
      <c r="B776" s="274">
        <v>0</v>
      </c>
    </row>
    <row r="777" s="265" customFormat="1" customHeight="1" spans="1:2">
      <c r="A777" s="273" t="s">
        <v>647</v>
      </c>
      <c r="B777" s="274">
        <v>0</v>
      </c>
    </row>
    <row r="778" s="265" customFormat="1" customHeight="1" spans="1:2">
      <c r="A778" s="273" t="s">
        <v>648</v>
      </c>
      <c r="B778" s="274">
        <v>0</v>
      </c>
    </row>
    <row r="779" s="265" customFormat="1" customHeight="1" spans="1:2">
      <c r="A779" s="273" t="s">
        <v>649</v>
      </c>
      <c r="B779" s="274">
        <v>0</v>
      </c>
    </row>
    <row r="780" s="265" customFormat="1" customHeight="1" spans="1:2">
      <c r="A780" s="273" t="s">
        <v>116</v>
      </c>
      <c r="B780" s="274">
        <v>0</v>
      </c>
    </row>
    <row r="781" s="265" customFormat="1" customHeight="1" spans="1:2">
      <c r="A781" s="273" t="s">
        <v>650</v>
      </c>
      <c r="B781" s="274">
        <v>0</v>
      </c>
    </row>
    <row r="782" s="265" customFormat="1" customHeight="1" spans="1:2">
      <c r="A782" s="273" t="s">
        <v>84</v>
      </c>
      <c r="B782" s="274">
        <v>0</v>
      </c>
    </row>
    <row r="783" s="265" customFormat="1" customHeight="1" spans="1:2">
      <c r="A783" s="273" t="s">
        <v>651</v>
      </c>
      <c r="B783" s="274">
        <v>0</v>
      </c>
    </row>
    <row r="784" s="265" customFormat="1" customHeight="1" spans="1:2">
      <c r="A784" s="273" t="s">
        <v>652</v>
      </c>
      <c r="B784" s="274">
        <v>0</v>
      </c>
    </row>
    <row r="785" s="265" customFormat="1" customHeight="1" spans="1:2">
      <c r="A785" s="273" t="s">
        <v>653</v>
      </c>
      <c r="B785" s="274">
        <f>B786+B797+B798+B801+B802+B803</f>
        <v>42654</v>
      </c>
    </row>
    <row r="786" s="265" customFormat="1" customHeight="1" spans="1:2">
      <c r="A786" s="273" t="s">
        <v>654</v>
      </c>
      <c r="B786" s="274">
        <f>SUM(B787:B796)</f>
        <v>3350</v>
      </c>
    </row>
    <row r="787" s="265" customFormat="1" customHeight="1" spans="1:2">
      <c r="A787" s="273" t="s">
        <v>75</v>
      </c>
      <c r="B787" s="274">
        <v>2085</v>
      </c>
    </row>
    <row r="788" s="265" customFormat="1" customHeight="1" spans="1:2">
      <c r="A788" s="273" t="s">
        <v>76</v>
      </c>
      <c r="B788" s="274">
        <v>5</v>
      </c>
    </row>
    <row r="789" s="265" customFormat="1" customHeight="1" spans="1:2">
      <c r="A789" s="273" t="s">
        <v>77</v>
      </c>
      <c r="B789" s="274">
        <v>0</v>
      </c>
    </row>
    <row r="790" s="265" customFormat="1" customHeight="1" spans="1:2">
      <c r="A790" s="273" t="s">
        <v>655</v>
      </c>
      <c r="B790" s="274">
        <v>0</v>
      </c>
    </row>
    <row r="791" s="265" customFormat="1" customHeight="1" spans="1:2">
      <c r="A791" s="273" t="s">
        <v>656</v>
      </c>
      <c r="B791" s="274">
        <v>0</v>
      </c>
    </row>
    <row r="792" s="265" customFormat="1" customHeight="1" spans="1:2">
      <c r="A792" s="273" t="s">
        <v>657</v>
      </c>
      <c r="B792" s="274">
        <v>0</v>
      </c>
    </row>
    <row r="793" s="265" customFormat="1" customHeight="1" spans="1:2">
      <c r="A793" s="273" t="s">
        <v>658</v>
      </c>
      <c r="B793" s="274">
        <v>0</v>
      </c>
    </row>
    <row r="794" s="265" customFormat="1" customHeight="1" spans="1:2">
      <c r="A794" s="273" t="s">
        <v>659</v>
      </c>
      <c r="B794" s="274">
        <v>0</v>
      </c>
    </row>
    <row r="795" s="265" customFormat="1" customHeight="1" spans="1:2">
      <c r="A795" s="273" t="s">
        <v>660</v>
      </c>
      <c r="B795" s="274">
        <v>0</v>
      </c>
    </row>
    <row r="796" s="265" customFormat="1" customHeight="1" spans="1:2">
      <c r="A796" s="273" t="s">
        <v>661</v>
      </c>
      <c r="B796" s="274">
        <v>1260</v>
      </c>
    </row>
    <row r="797" s="265" customFormat="1" customHeight="1" spans="1:2">
      <c r="A797" s="273" t="s">
        <v>662</v>
      </c>
      <c r="B797" s="274">
        <v>54</v>
      </c>
    </row>
    <row r="798" s="265" customFormat="1" customHeight="1" spans="1:2">
      <c r="A798" s="273" t="s">
        <v>663</v>
      </c>
      <c r="B798" s="274">
        <f>SUM(B799:B800)</f>
        <v>12247</v>
      </c>
    </row>
    <row r="799" s="265" customFormat="1" customHeight="1" spans="1:2">
      <c r="A799" s="273" t="s">
        <v>664</v>
      </c>
      <c r="B799" s="274">
        <v>0</v>
      </c>
    </row>
    <row r="800" s="265" customFormat="1" customHeight="1" spans="1:2">
      <c r="A800" s="273" t="s">
        <v>665</v>
      </c>
      <c r="B800" s="274">
        <v>12247</v>
      </c>
    </row>
    <row r="801" s="265" customFormat="1" customHeight="1" spans="1:2">
      <c r="A801" s="273" t="s">
        <v>666</v>
      </c>
      <c r="B801" s="274">
        <v>22685</v>
      </c>
    </row>
    <row r="802" s="265" customFormat="1" customHeight="1" spans="1:2">
      <c r="A802" s="273" t="s">
        <v>667</v>
      </c>
      <c r="B802" s="274">
        <v>0</v>
      </c>
    </row>
    <row r="803" s="265" customFormat="1" customHeight="1" spans="1:2">
      <c r="A803" s="273" t="s">
        <v>668</v>
      </c>
      <c r="B803" s="274">
        <v>4318</v>
      </c>
    </row>
    <row r="804" s="265" customFormat="1" customHeight="1" spans="1:2">
      <c r="A804" s="273" t="s">
        <v>669</v>
      </c>
      <c r="B804" s="274">
        <f>B805+B831+B856+B884+B895+B902+B909+B912</f>
        <v>13727</v>
      </c>
    </row>
    <row r="805" s="265" customFormat="1" customHeight="1" spans="1:2">
      <c r="A805" s="273" t="s">
        <v>670</v>
      </c>
      <c r="B805" s="274">
        <f>SUM(B806:B830)</f>
        <v>3591</v>
      </c>
    </row>
    <row r="806" s="265" customFormat="1" customHeight="1" spans="1:2">
      <c r="A806" s="273" t="s">
        <v>75</v>
      </c>
      <c r="B806" s="274">
        <v>1125</v>
      </c>
    </row>
    <row r="807" s="265" customFormat="1" customHeight="1" spans="1:2">
      <c r="A807" s="273" t="s">
        <v>76</v>
      </c>
      <c r="B807" s="274">
        <v>12</v>
      </c>
    </row>
    <row r="808" s="265" customFormat="1" customHeight="1" spans="1:2">
      <c r="A808" s="273" t="s">
        <v>77</v>
      </c>
      <c r="B808" s="274">
        <v>0</v>
      </c>
    </row>
    <row r="809" s="265" customFormat="1" customHeight="1" spans="1:2">
      <c r="A809" s="273" t="s">
        <v>84</v>
      </c>
      <c r="B809" s="274">
        <v>0</v>
      </c>
    </row>
    <row r="810" s="265" customFormat="1" customHeight="1" spans="1:2">
      <c r="A810" s="273" t="s">
        <v>671</v>
      </c>
      <c r="B810" s="274">
        <v>0</v>
      </c>
    </row>
    <row r="811" s="265" customFormat="1" customHeight="1" spans="1:2">
      <c r="A811" s="273" t="s">
        <v>672</v>
      </c>
      <c r="B811" s="274">
        <v>0</v>
      </c>
    </row>
    <row r="812" s="265" customFormat="1" customHeight="1" spans="1:2">
      <c r="A812" s="273" t="s">
        <v>673</v>
      </c>
      <c r="B812" s="274">
        <v>27</v>
      </c>
    </row>
    <row r="813" s="265" customFormat="1" customHeight="1" spans="1:2">
      <c r="A813" s="273" t="s">
        <v>674</v>
      </c>
      <c r="B813" s="274">
        <v>0</v>
      </c>
    </row>
    <row r="814" s="265" customFormat="1" customHeight="1" spans="1:2">
      <c r="A814" s="273" t="s">
        <v>675</v>
      </c>
      <c r="B814" s="274">
        <v>0</v>
      </c>
    </row>
    <row r="815" s="265" customFormat="1" customHeight="1" spans="1:2">
      <c r="A815" s="273" t="s">
        <v>676</v>
      </c>
      <c r="B815" s="274">
        <v>0</v>
      </c>
    </row>
    <row r="816" s="265" customFormat="1" customHeight="1" spans="1:2">
      <c r="A816" s="273" t="s">
        <v>677</v>
      </c>
      <c r="B816" s="274">
        <v>0</v>
      </c>
    </row>
    <row r="817" s="265" customFormat="1" customHeight="1" spans="1:2">
      <c r="A817" s="273" t="s">
        <v>678</v>
      </c>
      <c r="B817" s="274">
        <v>0</v>
      </c>
    </row>
    <row r="818" s="265" customFormat="1" customHeight="1" spans="1:2">
      <c r="A818" s="273" t="s">
        <v>679</v>
      </c>
      <c r="B818" s="274">
        <v>20</v>
      </c>
    </row>
    <row r="819" s="265" customFormat="1" customHeight="1" spans="1:2">
      <c r="A819" s="273" t="s">
        <v>680</v>
      </c>
      <c r="B819" s="274">
        <v>0</v>
      </c>
    </row>
    <row r="820" s="265" customFormat="1" customHeight="1" spans="1:2">
      <c r="A820" s="273" t="s">
        <v>681</v>
      </c>
      <c r="B820" s="274">
        <v>0</v>
      </c>
    </row>
    <row r="821" s="265" customFormat="1" customHeight="1" spans="1:2">
      <c r="A821" s="273" t="s">
        <v>682</v>
      </c>
      <c r="B821" s="274">
        <v>0</v>
      </c>
    </row>
    <row r="822" s="265" customFormat="1" customHeight="1" spans="1:2">
      <c r="A822" s="273" t="s">
        <v>683</v>
      </c>
      <c r="B822" s="274">
        <v>0</v>
      </c>
    </row>
    <row r="823" s="265" customFormat="1" customHeight="1" spans="1:2">
      <c r="A823" s="273" t="s">
        <v>684</v>
      </c>
      <c r="B823" s="274">
        <v>0</v>
      </c>
    </row>
    <row r="824" s="265" customFormat="1" customHeight="1" spans="1:2">
      <c r="A824" s="273" t="s">
        <v>685</v>
      </c>
      <c r="B824" s="274">
        <v>200</v>
      </c>
    </row>
    <row r="825" s="265" customFormat="1" customHeight="1" spans="1:2">
      <c r="A825" s="273" t="s">
        <v>686</v>
      </c>
      <c r="B825" s="274">
        <v>0</v>
      </c>
    </row>
    <row r="826" s="265" customFormat="1" customHeight="1" spans="1:2">
      <c r="A826" s="273" t="s">
        <v>687</v>
      </c>
      <c r="B826" s="274">
        <v>350</v>
      </c>
    </row>
    <row r="827" s="265" customFormat="1" customHeight="1" spans="1:2">
      <c r="A827" s="273" t="s">
        <v>688</v>
      </c>
      <c r="B827" s="274">
        <v>0</v>
      </c>
    </row>
    <row r="828" s="265" customFormat="1" customHeight="1" spans="1:2">
      <c r="A828" s="273" t="s">
        <v>689</v>
      </c>
      <c r="B828" s="274">
        <v>0</v>
      </c>
    </row>
    <row r="829" s="265" customFormat="1" customHeight="1" spans="1:2">
      <c r="A829" s="273" t="s">
        <v>690</v>
      </c>
      <c r="B829" s="274">
        <v>0</v>
      </c>
    </row>
    <row r="830" s="265" customFormat="1" customHeight="1" spans="1:2">
      <c r="A830" s="273" t="s">
        <v>691</v>
      </c>
      <c r="B830" s="274">
        <v>1857</v>
      </c>
    </row>
    <row r="831" s="265" customFormat="1" customHeight="1" spans="1:2">
      <c r="A831" s="273" t="s">
        <v>692</v>
      </c>
      <c r="B831" s="274">
        <f>SUM(B832:B855)</f>
        <v>1135</v>
      </c>
    </row>
    <row r="832" s="265" customFormat="1" customHeight="1" spans="1:2">
      <c r="A832" s="273" t="s">
        <v>75</v>
      </c>
      <c r="B832" s="274">
        <v>0</v>
      </c>
    </row>
    <row r="833" s="265" customFormat="1" customHeight="1" spans="1:2">
      <c r="A833" s="273" t="s">
        <v>76</v>
      </c>
      <c r="B833" s="274">
        <v>0</v>
      </c>
    </row>
    <row r="834" s="265" customFormat="1" customHeight="1" spans="1:2">
      <c r="A834" s="273" t="s">
        <v>77</v>
      </c>
      <c r="B834" s="274">
        <v>0</v>
      </c>
    </row>
    <row r="835" s="265" customFormat="1" customHeight="1" spans="1:2">
      <c r="A835" s="273" t="s">
        <v>693</v>
      </c>
      <c r="B835" s="274">
        <v>0</v>
      </c>
    </row>
    <row r="836" s="265" customFormat="1" customHeight="1" spans="1:2">
      <c r="A836" s="273" t="s">
        <v>694</v>
      </c>
      <c r="B836" s="274">
        <v>335</v>
      </c>
    </row>
    <row r="837" s="265" customFormat="1" customHeight="1" spans="1:2">
      <c r="A837" s="273" t="s">
        <v>695</v>
      </c>
      <c r="B837" s="274">
        <v>0</v>
      </c>
    </row>
    <row r="838" s="265" customFormat="1" customHeight="1" spans="1:2">
      <c r="A838" s="273" t="s">
        <v>696</v>
      </c>
      <c r="B838" s="274">
        <v>0</v>
      </c>
    </row>
    <row r="839" s="265" customFormat="1" customHeight="1" spans="1:2">
      <c r="A839" s="273" t="s">
        <v>697</v>
      </c>
      <c r="B839" s="274">
        <v>0</v>
      </c>
    </row>
    <row r="840" s="265" customFormat="1" customHeight="1" spans="1:2">
      <c r="A840" s="273" t="s">
        <v>698</v>
      </c>
      <c r="B840" s="274">
        <v>0</v>
      </c>
    </row>
    <row r="841" s="265" customFormat="1" customHeight="1" spans="1:2">
      <c r="A841" s="273" t="s">
        <v>699</v>
      </c>
      <c r="B841" s="274">
        <v>0</v>
      </c>
    </row>
    <row r="842" s="265" customFormat="1" customHeight="1" spans="1:2">
      <c r="A842" s="273" t="s">
        <v>700</v>
      </c>
      <c r="B842" s="274">
        <v>0</v>
      </c>
    </row>
    <row r="843" s="265" customFormat="1" customHeight="1" spans="1:2">
      <c r="A843" s="273" t="s">
        <v>701</v>
      </c>
      <c r="B843" s="274">
        <v>0</v>
      </c>
    </row>
    <row r="844" s="265" customFormat="1" customHeight="1" spans="1:2">
      <c r="A844" s="273" t="s">
        <v>702</v>
      </c>
      <c r="B844" s="274">
        <v>0</v>
      </c>
    </row>
    <row r="845" s="265" customFormat="1" customHeight="1" spans="1:2">
      <c r="A845" s="273" t="s">
        <v>703</v>
      </c>
      <c r="B845" s="274">
        <v>0</v>
      </c>
    </row>
    <row r="846" s="265" customFormat="1" customHeight="1" spans="1:2">
      <c r="A846" s="273" t="s">
        <v>704</v>
      </c>
      <c r="B846" s="274">
        <v>0</v>
      </c>
    </row>
    <row r="847" s="265" customFormat="1" customHeight="1" spans="1:2">
      <c r="A847" s="273" t="s">
        <v>705</v>
      </c>
      <c r="B847" s="274">
        <v>0</v>
      </c>
    </row>
    <row r="848" s="265" customFormat="1" customHeight="1" spans="1:2">
      <c r="A848" s="273" t="s">
        <v>706</v>
      </c>
      <c r="B848" s="274">
        <v>0</v>
      </c>
    </row>
    <row r="849" s="265" customFormat="1" customHeight="1" spans="1:2">
      <c r="A849" s="273" t="s">
        <v>707</v>
      </c>
      <c r="B849" s="274">
        <v>0</v>
      </c>
    </row>
    <row r="850" s="265" customFormat="1" customHeight="1" spans="1:2">
      <c r="A850" s="273" t="s">
        <v>708</v>
      </c>
      <c r="B850" s="274">
        <v>0</v>
      </c>
    </row>
    <row r="851" s="265" customFormat="1" customHeight="1" spans="1:2">
      <c r="A851" s="273" t="s">
        <v>709</v>
      </c>
      <c r="B851" s="274">
        <v>800</v>
      </c>
    </row>
    <row r="852" s="265" customFormat="1" customHeight="1" spans="1:2">
      <c r="A852" s="273" t="s">
        <v>710</v>
      </c>
      <c r="B852" s="274">
        <v>0</v>
      </c>
    </row>
    <row r="853" s="265" customFormat="1" customHeight="1" spans="1:2">
      <c r="A853" s="273" t="s">
        <v>711</v>
      </c>
      <c r="B853" s="274">
        <v>0</v>
      </c>
    </row>
    <row r="854" s="265" customFormat="1" customHeight="1" spans="1:2">
      <c r="A854" s="273" t="s">
        <v>677</v>
      </c>
      <c r="B854" s="274">
        <v>0</v>
      </c>
    </row>
    <row r="855" s="265" customFormat="1" customHeight="1" spans="1:2">
      <c r="A855" s="273" t="s">
        <v>712</v>
      </c>
      <c r="B855" s="274">
        <v>0</v>
      </c>
    </row>
    <row r="856" s="265" customFormat="1" customHeight="1" spans="1:2">
      <c r="A856" s="273" t="s">
        <v>713</v>
      </c>
      <c r="B856" s="274">
        <f>SUM(B857:B883)</f>
        <v>1554</v>
      </c>
    </row>
    <row r="857" s="265" customFormat="1" customHeight="1" spans="1:2">
      <c r="A857" s="273" t="s">
        <v>75</v>
      </c>
      <c r="B857" s="274">
        <v>372</v>
      </c>
    </row>
    <row r="858" s="265" customFormat="1" customHeight="1" spans="1:2">
      <c r="A858" s="273" t="s">
        <v>76</v>
      </c>
      <c r="B858" s="274">
        <v>0</v>
      </c>
    </row>
    <row r="859" s="265" customFormat="1" customHeight="1" spans="1:2">
      <c r="A859" s="273" t="s">
        <v>77</v>
      </c>
      <c r="B859" s="274">
        <v>0</v>
      </c>
    </row>
    <row r="860" s="265" customFormat="1" customHeight="1" spans="1:2">
      <c r="A860" s="273" t="s">
        <v>714</v>
      </c>
      <c r="B860" s="274">
        <v>0</v>
      </c>
    </row>
    <row r="861" s="265" customFormat="1" customHeight="1" spans="1:2">
      <c r="A861" s="273" t="s">
        <v>715</v>
      </c>
      <c r="B861" s="274">
        <v>0</v>
      </c>
    </row>
    <row r="862" s="265" customFormat="1" customHeight="1" spans="1:2">
      <c r="A862" s="273" t="s">
        <v>716</v>
      </c>
      <c r="B862" s="274">
        <v>70</v>
      </c>
    </row>
    <row r="863" s="265" customFormat="1" customHeight="1" spans="1:2">
      <c r="A863" s="273" t="s">
        <v>717</v>
      </c>
      <c r="B863" s="274">
        <v>0</v>
      </c>
    </row>
    <row r="864" s="265" customFormat="1" customHeight="1" spans="1:2">
      <c r="A864" s="273" t="s">
        <v>718</v>
      </c>
      <c r="B864" s="274">
        <v>0</v>
      </c>
    </row>
    <row r="865" s="265" customFormat="1" customHeight="1" spans="1:2">
      <c r="A865" s="273" t="s">
        <v>719</v>
      </c>
      <c r="B865" s="274">
        <v>0</v>
      </c>
    </row>
    <row r="866" s="265" customFormat="1" customHeight="1" spans="1:2">
      <c r="A866" s="273" t="s">
        <v>720</v>
      </c>
      <c r="B866" s="274">
        <v>0</v>
      </c>
    </row>
    <row r="867" s="265" customFormat="1" customHeight="1" spans="1:2">
      <c r="A867" s="273" t="s">
        <v>721</v>
      </c>
      <c r="B867" s="274">
        <v>0</v>
      </c>
    </row>
    <row r="868" s="265" customFormat="1" customHeight="1" spans="1:2">
      <c r="A868" s="273" t="s">
        <v>722</v>
      </c>
      <c r="B868" s="274">
        <v>0</v>
      </c>
    </row>
    <row r="869" s="265" customFormat="1" customHeight="1" spans="1:2">
      <c r="A869" s="273" t="s">
        <v>723</v>
      </c>
      <c r="B869" s="274">
        <v>0</v>
      </c>
    </row>
    <row r="870" s="265" customFormat="1" customHeight="1" spans="1:2">
      <c r="A870" s="273" t="s">
        <v>724</v>
      </c>
      <c r="B870" s="274">
        <v>10</v>
      </c>
    </row>
    <row r="871" s="265" customFormat="1" customHeight="1" spans="1:2">
      <c r="A871" s="273" t="s">
        <v>725</v>
      </c>
      <c r="B871" s="274">
        <v>0</v>
      </c>
    </row>
    <row r="872" s="265" customFormat="1" customHeight="1" spans="1:2">
      <c r="A872" s="273" t="s">
        <v>726</v>
      </c>
      <c r="B872" s="274">
        <v>0</v>
      </c>
    </row>
    <row r="873" s="265" customFormat="1" customHeight="1" spans="1:2">
      <c r="A873" s="273" t="s">
        <v>727</v>
      </c>
      <c r="B873" s="274">
        <v>0</v>
      </c>
    </row>
    <row r="874" s="265" customFormat="1" customHeight="1" spans="1:2">
      <c r="A874" s="273" t="s">
        <v>728</v>
      </c>
      <c r="B874" s="274">
        <v>0</v>
      </c>
    </row>
    <row r="875" s="265" customFormat="1" customHeight="1" spans="1:2">
      <c r="A875" s="273" t="s">
        <v>729</v>
      </c>
      <c r="B875" s="274">
        <v>0</v>
      </c>
    </row>
    <row r="876" s="265" customFormat="1" customHeight="1" spans="1:2">
      <c r="A876" s="273" t="s">
        <v>730</v>
      </c>
      <c r="B876" s="274">
        <v>0</v>
      </c>
    </row>
    <row r="877" s="265" customFormat="1" customHeight="1" spans="1:2">
      <c r="A877" s="273" t="s">
        <v>731</v>
      </c>
      <c r="B877" s="274">
        <v>102</v>
      </c>
    </row>
    <row r="878" s="265" customFormat="1" customHeight="1" spans="1:2">
      <c r="A878" s="273" t="s">
        <v>705</v>
      </c>
      <c r="B878" s="274">
        <v>0</v>
      </c>
    </row>
    <row r="879" s="265" customFormat="1" customHeight="1" spans="1:2">
      <c r="A879" s="273" t="s">
        <v>732</v>
      </c>
      <c r="B879" s="274">
        <v>0</v>
      </c>
    </row>
    <row r="880" s="265" customFormat="1" customHeight="1" spans="1:2">
      <c r="A880" s="273" t="s">
        <v>733</v>
      </c>
      <c r="B880" s="274">
        <v>1000</v>
      </c>
    </row>
    <row r="881" s="265" customFormat="1" customHeight="1" spans="1:2">
      <c r="A881" s="273" t="s">
        <v>734</v>
      </c>
      <c r="B881" s="274">
        <v>0</v>
      </c>
    </row>
    <row r="882" s="265" customFormat="1" customHeight="1" spans="1:2">
      <c r="A882" s="273" t="s">
        <v>735</v>
      </c>
      <c r="B882" s="274">
        <v>0</v>
      </c>
    </row>
    <row r="883" s="265" customFormat="1" customHeight="1" spans="1:2">
      <c r="A883" s="273" t="s">
        <v>736</v>
      </c>
      <c r="B883" s="274">
        <v>0</v>
      </c>
    </row>
    <row r="884" s="265" customFormat="1" customHeight="1" spans="1:2">
      <c r="A884" s="273" t="s">
        <v>737</v>
      </c>
      <c r="B884" s="274">
        <f>SUM(B885:B894)</f>
        <v>246</v>
      </c>
    </row>
    <row r="885" s="265" customFormat="1" customHeight="1" spans="1:2">
      <c r="A885" s="273" t="s">
        <v>75</v>
      </c>
      <c r="B885" s="274">
        <v>0</v>
      </c>
    </row>
    <row r="886" s="265" customFormat="1" customHeight="1" spans="1:2">
      <c r="A886" s="273" t="s">
        <v>76</v>
      </c>
      <c r="B886" s="274">
        <v>0</v>
      </c>
    </row>
    <row r="887" s="265" customFormat="1" customHeight="1" spans="1:2">
      <c r="A887" s="273" t="s">
        <v>77</v>
      </c>
      <c r="B887" s="274">
        <v>0</v>
      </c>
    </row>
    <row r="888" s="265" customFormat="1" customHeight="1" spans="1:2">
      <c r="A888" s="273" t="s">
        <v>738</v>
      </c>
      <c r="B888" s="274">
        <v>0</v>
      </c>
    </row>
    <row r="889" s="265" customFormat="1" customHeight="1" spans="1:2">
      <c r="A889" s="273" t="s">
        <v>739</v>
      </c>
      <c r="B889" s="274">
        <v>0</v>
      </c>
    </row>
    <row r="890" s="265" customFormat="1" customHeight="1" spans="1:2">
      <c r="A890" s="273" t="s">
        <v>740</v>
      </c>
      <c r="B890" s="274">
        <v>0</v>
      </c>
    </row>
    <row r="891" s="265" customFormat="1" customHeight="1" spans="1:2">
      <c r="A891" s="273" t="s">
        <v>741</v>
      </c>
      <c r="B891" s="274">
        <v>0</v>
      </c>
    </row>
    <row r="892" s="265" customFormat="1" customHeight="1" spans="1:2">
      <c r="A892" s="273" t="s">
        <v>742</v>
      </c>
      <c r="B892" s="274">
        <v>0</v>
      </c>
    </row>
    <row r="893" s="265" customFormat="1" customHeight="1" spans="1:2">
      <c r="A893" s="273" t="s">
        <v>743</v>
      </c>
      <c r="B893" s="274">
        <v>0</v>
      </c>
    </row>
    <row r="894" s="265" customFormat="1" customHeight="1" spans="1:2">
      <c r="A894" s="273" t="s">
        <v>744</v>
      </c>
      <c r="B894" s="274">
        <v>246</v>
      </c>
    </row>
    <row r="895" s="265" customFormat="1" customHeight="1" spans="1:2">
      <c r="A895" s="273" t="s">
        <v>745</v>
      </c>
      <c r="B895" s="274">
        <f>SUM(B896:B901)</f>
        <v>7201</v>
      </c>
    </row>
    <row r="896" s="265" customFormat="1" customHeight="1" spans="1:2">
      <c r="A896" s="273" t="s">
        <v>746</v>
      </c>
      <c r="B896" s="274">
        <v>0</v>
      </c>
    </row>
    <row r="897" s="265" customFormat="1" customHeight="1" spans="1:2">
      <c r="A897" s="273" t="s">
        <v>747</v>
      </c>
      <c r="B897" s="274">
        <v>0</v>
      </c>
    </row>
    <row r="898" s="265" customFormat="1" customHeight="1" spans="1:2">
      <c r="A898" s="273" t="s">
        <v>748</v>
      </c>
      <c r="B898" s="274">
        <v>6672</v>
      </c>
    </row>
    <row r="899" s="265" customFormat="1" customHeight="1" spans="1:2">
      <c r="A899" s="273" t="s">
        <v>749</v>
      </c>
      <c r="B899" s="274">
        <v>0</v>
      </c>
    </row>
    <row r="900" s="265" customFormat="1" customHeight="1" spans="1:2">
      <c r="A900" s="273" t="s">
        <v>750</v>
      </c>
      <c r="B900" s="274">
        <v>0</v>
      </c>
    </row>
    <row r="901" s="265" customFormat="1" customHeight="1" spans="1:2">
      <c r="A901" s="273" t="s">
        <v>751</v>
      </c>
      <c r="B901" s="274">
        <v>529</v>
      </c>
    </row>
    <row r="902" s="265" customFormat="1" customHeight="1" spans="1:2">
      <c r="A902" s="273" t="s">
        <v>752</v>
      </c>
      <c r="B902" s="274">
        <f>SUM(B903:B908)</f>
        <v>0</v>
      </c>
    </row>
    <row r="903" s="265" customFormat="1" customHeight="1" spans="1:2">
      <c r="A903" s="273" t="s">
        <v>753</v>
      </c>
      <c r="B903" s="274">
        <v>0</v>
      </c>
    </row>
    <row r="904" s="265" customFormat="1" customHeight="1" spans="1:2">
      <c r="A904" s="273" t="s">
        <v>754</v>
      </c>
      <c r="B904" s="274">
        <v>0</v>
      </c>
    </row>
    <row r="905" s="265" customFormat="1" customHeight="1" spans="1:2">
      <c r="A905" s="273" t="s">
        <v>755</v>
      </c>
      <c r="B905" s="274">
        <v>0</v>
      </c>
    </row>
    <row r="906" s="265" customFormat="1" customHeight="1" spans="1:2">
      <c r="A906" s="273" t="s">
        <v>756</v>
      </c>
      <c r="B906" s="274">
        <v>0</v>
      </c>
    </row>
    <row r="907" s="265" customFormat="1" customHeight="1" spans="1:2">
      <c r="A907" s="273" t="s">
        <v>757</v>
      </c>
      <c r="B907" s="274">
        <v>0</v>
      </c>
    </row>
    <row r="908" s="265" customFormat="1" customHeight="1" spans="1:2">
      <c r="A908" s="273" t="s">
        <v>758</v>
      </c>
      <c r="B908" s="274">
        <v>0</v>
      </c>
    </row>
    <row r="909" s="265" customFormat="1" customHeight="1" spans="1:2">
      <c r="A909" s="273" t="s">
        <v>759</v>
      </c>
      <c r="B909" s="274">
        <f>SUM(B910:B911)</f>
        <v>0</v>
      </c>
    </row>
    <row r="910" s="265" customFormat="1" customHeight="1" spans="1:2">
      <c r="A910" s="273" t="s">
        <v>760</v>
      </c>
      <c r="B910" s="274">
        <v>0</v>
      </c>
    </row>
    <row r="911" s="265" customFormat="1" customHeight="1" spans="1:2">
      <c r="A911" s="273" t="s">
        <v>761</v>
      </c>
      <c r="B911" s="274">
        <v>0</v>
      </c>
    </row>
    <row r="912" s="265" customFormat="1" customHeight="1" spans="1:2">
      <c r="A912" s="273" t="s">
        <v>762</v>
      </c>
      <c r="B912" s="274">
        <f>SUM(B913:B914)</f>
        <v>0</v>
      </c>
    </row>
    <row r="913" s="265" customFormat="1" customHeight="1" spans="1:2">
      <c r="A913" s="273" t="s">
        <v>763</v>
      </c>
      <c r="B913" s="274">
        <v>0</v>
      </c>
    </row>
    <row r="914" s="265" customFormat="1" customHeight="1" spans="1:2">
      <c r="A914" s="273" t="s">
        <v>764</v>
      </c>
      <c r="B914" s="274">
        <v>0</v>
      </c>
    </row>
    <row r="915" s="265" customFormat="1" customHeight="1" spans="1:2">
      <c r="A915" s="273" t="s">
        <v>765</v>
      </c>
      <c r="B915" s="274">
        <f>B916+B939+B949+B959+B964+B971+B976</f>
        <v>2897</v>
      </c>
    </row>
    <row r="916" s="265" customFormat="1" customHeight="1" spans="1:2">
      <c r="A916" s="273" t="s">
        <v>766</v>
      </c>
      <c r="B916" s="274">
        <f>SUM(B917:B938)</f>
        <v>2897</v>
      </c>
    </row>
    <row r="917" s="265" customFormat="1" customHeight="1" spans="1:2">
      <c r="A917" s="273" t="s">
        <v>75</v>
      </c>
      <c r="B917" s="274">
        <v>2553</v>
      </c>
    </row>
    <row r="918" s="265" customFormat="1" customHeight="1" spans="1:2">
      <c r="A918" s="273" t="s">
        <v>76</v>
      </c>
      <c r="B918" s="274">
        <v>0</v>
      </c>
    </row>
    <row r="919" s="265" customFormat="1" customHeight="1" spans="1:2">
      <c r="A919" s="273" t="s">
        <v>77</v>
      </c>
      <c r="B919" s="274">
        <v>0</v>
      </c>
    </row>
    <row r="920" s="265" customFormat="1" customHeight="1" spans="1:2">
      <c r="A920" s="273" t="s">
        <v>767</v>
      </c>
      <c r="B920" s="274">
        <v>0</v>
      </c>
    </row>
    <row r="921" s="265" customFormat="1" customHeight="1" spans="1:2">
      <c r="A921" s="273" t="s">
        <v>768</v>
      </c>
      <c r="B921" s="274">
        <v>0</v>
      </c>
    </row>
    <row r="922" s="265" customFormat="1" customHeight="1" spans="1:2">
      <c r="A922" s="273" t="s">
        <v>769</v>
      </c>
      <c r="B922" s="274">
        <v>0</v>
      </c>
    </row>
    <row r="923" s="265" customFormat="1" customHeight="1" spans="1:2">
      <c r="A923" s="273" t="s">
        <v>770</v>
      </c>
      <c r="B923" s="274">
        <v>103</v>
      </c>
    </row>
    <row r="924" s="265" customFormat="1" customHeight="1" spans="1:2">
      <c r="A924" s="273" t="s">
        <v>771</v>
      </c>
      <c r="B924" s="274">
        <v>0</v>
      </c>
    </row>
    <row r="925" s="265" customFormat="1" customHeight="1" spans="1:2">
      <c r="A925" s="273" t="s">
        <v>772</v>
      </c>
      <c r="B925" s="274">
        <v>241</v>
      </c>
    </row>
    <row r="926" s="265" customFormat="1" customHeight="1" spans="1:2">
      <c r="A926" s="273" t="s">
        <v>773</v>
      </c>
      <c r="B926" s="274">
        <v>0</v>
      </c>
    </row>
    <row r="927" s="265" customFormat="1" customHeight="1" spans="1:2">
      <c r="A927" s="273" t="s">
        <v>774</v>
      </c>
      <c r="B927" s="274">
        <v>0</v>
      </c>
    </row>
    <row r="928" s="265" customFormat="1" customHeight="1" spans="1:2">
      <c r="A928" s="273" t="s">
        <v>775</v>
      </c>
      <c r="B928" s="274">
        <v>0</v>
      </c>
    </row>
    <row r="929" s="265" customFormat="1" customHeight="1" spans="1:2">
      <c r="A929" s="273" t="s">
        <v>776</v>
      </c>
      <c r="B929" s="274">
        <v>0</v>
      </c>
    </row>
    <row r="930" s="265" customFormat="1" customHeight="1" spans="1:2">
      <c r="A930" s="273" t="s">
        <v>777</v>
      </c>
      <c r="B930" s="274">
        <v>0</v>
      </c>
    </row>
    <row r="931" s="265" customFormat="1" customHeight="1" spans="1:2">
      <c r="A931" s="273" t="s">
        <v>778</v>
      </c>
      <c r="B931" s="274">
        <v>0</v>
      </c>
    </row>
    <row r="932" s="265" customFormat="1" customHeight="1" spans="1:2">
      <c r="A932" s="273" t="s">
        <v>779</v>
      </c>
      <c r="B932" s="274">
        <v>0</v>
      </c>
    </row>
    <row r="933" s="265" customFormat="1" customHeight="1" spans="1:2">
      <c r="A933" s="273" t="s">
        <v>780</v>
      </c>
      <c r="B933" s="274">
        <v>0</v>
      </c>
    </row>
    <row r="934" s="265" customFormat="1" customHeight="1" spans="1:2">
      <c r="A934" s="273" t="s">
        <v>781</v>
      </c>
      <c r="B934" s="274">
        <v>0</v>
      </c>
    </row>
    <row r="935" s="265" customFormat="1" customHeight="1" spans="1:2">
      <c r="A935" s="273" t="s">
        <v>782</v>
      </c>
      <c r="B935" s="274">
        <v>0</v>
      </c>
    </row>
    <row r="936" s="265" customFormat="1" customHeight="1" spans="1:2">
      <c r="A936" s="273" t="s">
        <v>783</v>
      </c>
      <c r="B936" s="274">
        <v>0</v>
      </c>
    </row>
    <row r="937" s="265" customFormat="1" customHeight="1" spans="1:2">
      <c r="A937" s="273" t="s">
        <v>784</v>
      </c>
      <c r="B937" s="274">
        <v>0</v>
      </c>
    </row>
    <row r="938" s="265" customFormat="1" customHeight="1" spans="1:2">
      <c r="A938" s="273" t="s">
        <v>785</v>
      </c>
      <c r="B938" s="274">
        <v>0</v>
      </c>
    </row>
    <row r="939" s="265" customFormat="1" customHeight="1" spans="1:2">
      <c r="A939" s="273" t="s">
        <v>786</v>
      </c>
      <c r="B939" s="274">
        <f>SUM(B940:B948)</f>
        <v>0</v>
      </c>
    </row>
    <row r="940" s="265" customFormat="1" customHeight="1" spans="1:2">
      <c r="A940" s="273" t="s">
        <v>75</v>
      </c>
      <c r="B940" s="274">
        <v>0</v>
      </c>
    </row>
    <row r="941" s="265" customFormat="1" customHeight="1" spans="1:2">
      <c r="A941" s="273" t="s">
        <v>76</v>
      </c>
      <c r="B941" s="274">
        <v>0</v>
      </c>
    </row>
    <row r="942" s="265" customFormat="1" customHeight="1" spans="1:2">
      <c r="A942" s="273" t="s">
        <v>77</v>
      </c>
      <c r="B942" s="274">
        <v>0</v>
      </c>
    </row>
    <row r="943" s="265" customFormat="1" customHeight="1" spans="1:2">
      <c r="A943" s="273" t="s">
        <v>787</v>
      </c>
      <c r="B943" s="274">
        <v>0</v>
      </c>
    </row>
    <row r="944" s="265" customFormat="1" customHeight="1" spans="1:2">
      <c r="A944" s="273" t="s">
        <v>788</v>
      </c>
      <c r="B944" s="274">
        <v>0</v>
      </c>
    </row>
    <row r="945" s="265" customFormat="1" customHeight="1" spans="1:2">
      <c r="A945" s="273" t="s">
        <v>789</v>
      </c>
      <c r="B945" s="274">
        <v>0</v>
      </c>
    </row>
    <row r="946" s="265" customFormat="1" customHeight="1" spans="1:2">
      <c r="A946" s="273" t="s">
        <v>790</v>
      </c>
      <c r="B946" s="274">
        <v>0</v>
      </c>
    </row>
    <row r="947" s="265" customFormat="1" customHeight="1" spans="1:2">
      <c r="A947" s="273" t="s">
        <v>791</v>
      </c>
      <c r="B947" s="274">
        <v>0</v>
      </c>
    </row>
    <row r="948" s="265" customFormat="1" customHeight="1" spans="1:2">
      <c r="A948" s="273" t="s">
        <v>792</v>
      </c>
      <c r="B948" s="274">
        <v>0</v>
      </c>
    </row>
    <row r="949" s="265" customFormat="1" customHeight="1" spans="1:2">
      <c r="A949" s="273" t="s">
        <v>793</v>
      </c>
      <c r="B949" s="274">
        <f>SUM(B950:B958)</f>
        <v>0</v>
      </c>
    </row>
    <row r="950" s="265" customFormat="1" customHeight="1" spans="1:2">
      <c r="A950" s="273" t="s">
        <v>75</v>
      </c>
      <c r="B950" s="274">
        <v>0</v>
      </c>
    </row>
    <row r="951" s="265" customFormat="1" customHeight="1" spans="1:2">
      <c r="A951" s="273" t="s">
        <v>76</v>
      </c>
      <c r="B951" s="274">
        <v>0</v>
      </c>
    </row>
    <row r="952" s="265" customFormat="1" customHeight="1" spans="1:2">
      <c r="A952" s="273" t="s">
        <v>77</v>
      </c>
      <c r="B952" s="274">
        <v>0</v>
      </c>
    </row>
    <row r="953" s="265" customFormat="1" customHeight="1" spans="1:2">
      <c r="A953" s="273" t="s">
        <v>794</v>
      </c>
      <c r="B953" s="274">
        <v>0</v>
      </c>
    </row>
    <row r="954" s="265" customFormat="1" customHeight="1" spans="1:2">
      <c r="A954" s="273" t="s">
        <v>795</v>
      </c>
      <c r="B954" s="274">
        <v>0</v>
      </c>
    </row>
    <row r="955" s="265" customFormat="1" customHeight="1" spans="1:2">
      <c r="A955" s="273" t="s">
        <v>796</v>
      </c>
      <c r="B955" s="274">
        <v>0</v>
      </c>
    </row>
    <row r="956" s="265" customFormat="1" customHeight="1" spans="1:2">
      <c r="A956" s="273" t="s">
        <v>797</v>
      </c>
      <c r="B956" s="274">
        <v>0</v>
      </c>
    </row>
    <row r="957" s="265" customFormat="1" customHeight="1" spans="1:2">
      <c r="A957" s="273" t="s">
        <v>798</v>
      </c>
      <c r="B957" s="274">
        <v>0</v>
      </c>
    </row>
    <row r="958" s="265" customFormat="1" customHeight="1" spans="1:2">
      <c r="A958" s="273" t="s">
        <v>799</v>
      </c>
      <c r="B958" s="274">
        <v>0</v>
      </c>
    </row>
    <row r="959" s="265" customFormat="1" customHeight="1" spans="1:2">
      <c r="A959" s="273" t="s">
        <v>800</v>
      </c>
      <c r="B959" s="274">
        <f>SUM(B960:B963)</f>
        <v>0</v>
      </c>
    </row>
    <row r="960" s="265" customFormat="1" customHeight="1" spans="1:2">
      <c r="A960" s="273" t="s">
        <v>801</v>
      </c>
      <c r="B960" s="274">
        <v>0</v>
      </c>
    </row>
    <row r="961" s="265" customFormat="1" customHeight="1" spans="1:2">
      <c r="A961" s="273" t="s">
        <v>802</v>
      </c>
      <c r="B961" s="274">
        <v>0</v>
      </c>
    </row>
    <row r="962" s="265" customFormat="1" customHeight="1" spans="1:2">
      <c r="A962" s="273" t="s">
        <v>803</v>
      </c>
      <c r="B962" s="274">
        <v>0</v>
      </c>
    </row>
    <row r="963" s="265" customFormat="1" customHeight="1" spans="1:2">
      <c r="A963" s="273" t="s">
        <v>804</v>
      </c>
      <c r="B963" s="274">
        <v>0</v>
      </c>
    </row>
    <row r="964" s="265" customFormat="1" customHeight="1" spans="1:2">
      <c r="A964" s="273" t="s">
        <v>805</v>
      </c>
      <c r="B964" s="274">
        <f>SUM(B965:B970)</f>
        <v>0</v>
      </c>
    </row>
    <row r="965" s="265" customFormat="1" customHeight="1" spans="1:2">
      <c r="A965" s="273" t="s">
        <v>75</v>
      </c>
      <c r="B965" s="274">
        <v>0</v>
      </c>
    </row>
    <row r="966" s="265" customFormat="1" customHeight="1" spans="1:2">
      <c r="A966" s="273" t="s">
        <v>76</v>
      </c>
      <c r="B966" s="274">
        <v>0</v>
      </c>
    </row>
    <row r="967" s="265" customFormat="1" customHeight="1" spans="1:2">
      <c r="A967" s="273" t="s">
        <v>77</v>
      </c>
      <c r="B967" s="274">
        <v>0</v>
      </c>
    </row>
    <row r="968" s="265" customFormat="1" customHeight="1" spans="1:2">
      <c r="A968" s="273" t="s">
        <v>791</v>
      </c>
      <c r="B968" s="274">
        <v>0</v>
      </c>
    </row>
    <row r="969" s="265" customFormat="1" customHeight="1" spans="1:2">
      <c r="A969" s="273" t="s">
        <v>806</v>
      </c>
      <c r="B969" s="274">
        <v>0</v>
      </c>
    </row>
    <row r="970" s="265" customFormat="1" customHeight="1" spans="1:2">
      <c r="A970" s="273" t="s">
        <v>807</v>
      </c>
      <c r="B970" s="274">
        <v>0</v>
      </c>
    </row>
    <row r="971" s="265" customFormat="1" customHeight="1" spans="1:2">
      <c r="A971" s="273" t="s">
        <v>808</v>
      </c>
      <c r="B971" s="274">
        <f>SUM(B972:B975)</f>
        <v>0</v>
      </c>
    </row>
    <row r="972" s="265" customFormat="1" customHeight="1" spans="1:2">
      <c r="A972" s="273" t="s">
        <v>809</v>
      </c>
      <c r="B972" s="274">
        <v>0</v>
      </c>
    </row>
    <row r="973" s="265" customFormat="1" customHeight="1" spans="1:2">
      <c r="A973" s="273" t="s">
        <v>810</v>
      </c>
      <c r="B973" s="274">
        <v>0</v>
      </c>
    </row>
    <row r="974" s="265" customFormat="1" customHeight="1" spans="1:2">
      <c r="A974" s="273" t="s">
        <v>811</v>
      </c>
      <c r="B974" s="274">
        <v>0</v>
      </c>
    </row>
    <row r="975" s="265" customFormat="1" customHeight="1" spans="1:2">
      <c r="A975" s="273" t="s">
        <v>812</v>
      </c>
      <c r="B975" s="274">
        <v>0</v>
      </c>
    </row>
    <row r="976" s="265" customFormat="1" customHeight="1" spans="1:2">
      <c r="A976" s="273" t="s">
        <v>813</v>
      </c>
      <c r="B976" s="274">
        <f>SUM(B977:B978)</f>
        <v>0</v>
      </c>
    </row>
    <row r="977" s="265" customFormat="1" customHeight="1" spans="1:2">
      <c r="A977" s="273" t="s">
        <v>814</v>
      </c>
      <c r="B977" s="274">
        <v>0</v>
      </c>
    </row>
    <row r="978" s="265" customFormat="1" customHeight="1" spans="1:2">
      <c r="A978" s="273" t="s">
        <v>815</v>
      </c>
      <c r="B978" s="274">
        <v>0</v>
      </c>
    </row>
    <row r="979" s="265" customFormat="1" customHeight="1" spans="1:2">
      <c r="A979" s="273" t="s">
        <v>816</v>
      </c>
      <c r="B979" s="274">
        <f>B980+B990+B1006+B1011+B1025+B1032+B1039</f>
        <v>0</v>
      </c>
    </row>
    <row r="980" s="265" customFormat="1" customHeight="1" spans="1:2">
      <c r="A980" s="273" t="s">
        <v>817</v>
      </c>
      <c r="B980" s="274">
        <f>SUM(B981:B989)</f>
        <v>0</v>
      </c>
    </row>
    <row r="981" s="265" customFormat="1" customHeight="1" spans="1:2">
      <c r="A981" s="273" t="s">
        <v>75</v>
      </c>
      <c r="B981" s="274">
        <v>0</v>
      </c>
    </row>
    <row r="982" s="265" customFormat="1" customHeight="1" spans="1:2">
      <c r="A982" s="273" t="s">
        <v>76</v>
      </c>
      <c r="B982" s="274">
        <v>0</v>
      </c>
    </row>
    <row r="983" s="265" customFormat="1" customHeight="1" spans="1:2">
      <c r="A983" s="273" t="s">
        <v>77</v>
      </c>
      <c r="B983" s="274">
        <v>0</v>
      </c>
    </row>
    <row r="984" s="265" customFormat="1" customHeight="1" spans="1:2">
      <c r="A984" s="273" t="s">
        <v>818</v>
      </c>
      <c r="B984" s="274">
        <v>0</v>
      </c>
    </row>
    <row r="985" s="265" customFormat="1" customHeight="1" spans="1:2">
      <c r="A985" s="273" t="s">
        <v>819</v>
      </c>
      <c r="B985" s="274">
        <v>0</v>
      </c>
    </row>
    <row r="986" s="265" customFormat="1" customHeight="1" spans="1:2">
      <c r="A986" s="273" t="s">
        <v>820</v>
      </c>
      <c r="B986" s="274">
        <v>0</v>
      </c>
    </row>
    <row r="987" s="265" customFormat="1" customHeight="1" spans="1:2">
      <c r="A987" s="273" t="s">
        <v>821</v>
      </c>
      <c r="B987" s="274">
        <v>0</v>
      </c>
    </row>
    <row r="988" s="265" customFormat="1" customHeight="1" spans="1:2">
      <c r="A988" s="273" t="s">
        <v>822</v>
      </c>
      <c r="B988" s="274">
        <v>0</v>
      </c>
    </row>
    <row r="989" s="265" customFormat="1" customHeight="1" spans="1:2">
      <c r="A989" s="273" t="s">
        <v>823</v>
      </c>
      <c r="B989" s="274">
        <v>0</v>
      </c>
    </row>
    <row r="990" s="265" customFormat="1" customHeight="1" spans="1:2">
      <c r="A990" s="273" t="s">
        <v>824</v>
      </c>
      <c r="B990" s="274">
        <f>SUM(B991:B1005)</f>
        <v>0</v>
      </c>
    </row>
    <row r="991" s="265" customFormat="1" customHeight="1" spans="1:2">
      <c r="A991" s="273" t="s">
        <v>75</v>
      </c>
      <c r="B991" s="274">
        <v>0</v>
      </c>
    </row>
    <row r="992" s="265" customFormat="1" customHeight="1" spans="1:2">
      <c r="A992" s="273" t="s">
        <v>76</v>
      </c>
      <c r="B992" s="274">
        <v>0</v>
      </c>
    </row>
    <row r="993" s="265" customFormat="1" customHeight="1" spans="1:2">
      <c r="A993" s="273" t="s">
        <v>77</v>
      </c>
      <c r="B993" s="274">
        <v>0</v>
      </c>
    </row>
    <row r="994" s="265" customFormat="1" customHeight="1" spans="1:2">
      <c r="A994" s="273" t="s">
        <v>825</v>
      </c>
      <c r="B994" s="274">
        <v>0</v>
      </c>
    </row>
    <row r="995" s="265" customFormat="1" customHeight="1" spans="1:2">
      <c r="A995" s="273" t="s">
        <v>826</v>
      </c>
      <c r="B995" s="274">
        <v>0</v>
      </c>
    </row>
    <row r="996" s="265" customFormat="1" customHeight="1" spans="1:2">
      <c r="A996" s="273" t="s">
        <v>827</v>
      </c>
      <c r="B996" s="274">
        <v>0</v>
      </c>
    </row>
    <row r="997" s="265" customFormat="1" customHeight="1" spans="1:2">
      <c r="A997" s="273" t="s">
        <v>828</v>
      </c>
      <c r="B997" s="274">
        <v>0</v>
      </c>
    </row>
    <row r="998" s="265" customFormat="1" customHeight="1" spans="1:2">
      <c r="A998" s="273" t="s">
        <v>829</v>
      </c>
      <c r="B998" s="274">
        <v>0</v>
      </c>
    </row>
    <row r="999" s="265" customFormat="1" customHeight="1" spans="1:2">
      <c r="A999" s="273" t="s">
        <v>830</v>
      </c>
      <c r="B999" s="274">
        <v>0</v>
      </c>
    </row>
    <row r="1000" s="265" customFormat="1" customHeight="1" spans="1:2">
      <c r="A1000" s="273" t="s">
        <v>831</v>
      </c>
      <c r="B1000" s="274">
        <v>0</v>
      </c>
    </row>
    <row r="1001" s="265" customFormat="1" customHeight="1" spans="1:2">
      <c r="A1001" s="273" t="s">
        <v>832</v>
      </c>
      <c r="B1001" s="274">
        <v>0</v>
      </c>
    </row>
    <row r="1002" s="265" customFormat="1" customHeight="1" spans="1:2">
      <c r="A1002" s="273" t="s">
        <v>833</v>
      </c>
      <c r="B1002" s="274">
        <v>0</v>
      </c>
    </row>
    <row r="1003" s="265" customFormat="1" customHeight="1" spans="1:2">
      <c r="A1003" s="273" t="s">
        <v>834</v>
      </c>
      <c r="B1003" s="274">
        <v>0</v>
      </c>
    </row>
    <row r="1004" s="265" customFormat="1" customHeight="1" spans="1:2">
      <c r="A1004" s="273" t="s">
        <v>835</v>
      </c>
      <c r="B1004" s="274">
        <v>0</v>
      </c>
    </row>
    <row r="1005" s="265" customFormat="1" customHeight="1" spans="1:2">
      <c r="A1005" s="273" t="s">
        <v>836</v>
      </c>
      <c r="B1005" s="274">
        <v>0</v>
      </c>
    </row>
    <row r="1006" s="265" customFormat="1" customHeight="1" spans="1:2">
      <c r="A1006" s="273" t="s">
        <v>837</v>
      </c>
      <c r="B1006" s="274">
        <f>SUM(B1007:B1010)</f>
        <v>0</v>
      </c>
    </row>
    <row r="1007" s="265" customFormat="1" customHeight="1" spans="1:2">
      <c r="A1007" s="273" t="s">
        <v>75</v>
      </c>
      <c r="B1007" s="274">
        <v>0</v>
      </c>
    </row>
    <row r="1008" s="265" customFormat="1" customHeight="1" spans="1:2">
      <c r="A1008" s="273" t="s">
        <v>76</v>
      </c>
      <c r="B1008" s="274">
        <v>0</v>
      </c>
    </row>
    <row r="1009" s="265" customFormat="1" customHeight="1" spans="1:2">
      <c r="A1009" s="273" t="s">
        <v>77</v>
      </c>
      <c r="B1009" s="274">
        <v>0</v>
      </c>
    </row>
    <row r="1010" s="265" customFormat="1" customHeight="1" spans="1:2">
      <c r="A1010" s="273" t="s">
        <v>838</v>
      </c>
      <c r="B1010" s="274">
        <v>0</v>
      </c>
    </row>
    <row r="1011" s="265" customFormat="1" customHeight="1" spans="1:2">
      <c r="A1011" s="273" t="s">
        <v>839</v>
      </c>
      <c r="B1011" s="274">
        <f>SUM(B1012:B1024)</f>
        <v>0</v>
      </c>
    </row>
    <row r="1012" s="265" customFormat="1" customHeight="1" spans="1:2">
      <c r="A1012" s="273" t="s">
        <v>75</v>
      </c>
      <c r="B1012" s="274">
        <v>0</v>
      </c>
    </row>
    <row r="1013" s="265" customFormat="1" customHeight="1" spans="1:2">
      <c r="A1013" s="273" t="s">
        <v>76</v>
      </c>
      <c r="B1013" s="274">
        <v>0</v>
      </c>
    </row>
    <row r="1014" s="265" customFormat="1" customHeight="1" spans="1:2">
      <c r="A1014" s="273" t="s">
        <v>77</v>
      </c>
      <c r="B1014" s="274">
        <v>0</v>
      </c>
    </row>
    <row r="1015" s="265" customFormat="1" customHeight="1" spans="1:2">
      <c r="A1015" s="273" t="s">
        <v>840</v>
      </c>
      <c r="B1015" s="274">
        <v>0</v>
      </c>
    </row>
    <row r="1016" s="265" customFormat="1" customHeight="1" spans="1:2">
      <c r="A1016" s="273" t="s">
        <v>841</v>
      </c>
      <c r="B1016" s="274">
        <v>0</v>
      </c>
    </row>
    <row r="1017" s="265" customFormat="1" customHeight="1" spans="1:2">
      <c r="A1017" s="273" t="s">
        <v>842</v>
      </c>
      <c r="B1017" s="274">
        <v>0</v>
      </c>
    </row>
    <row r="1018" s="265" customFormat="1" customHeight="1" spans="1:2">
      <c r="A1018" s="273" t="s">
        <v>843</v>
      </c>
      <c r="B1018" s="274">
        <v>0</v>
      </c>
    </row>
    <row r="1019" s="265" customFormat="1" customHeight="1" spans="1:2">
      <c r="A1019" s="273" t="s">
        <v>844</v>
      </c>
      <c r="B1019" s="274">
        <v>0</v>
      </c>
    </row>
    <row r="1020" s="265" customFormat="1" customHeight="1" spans="1:2">
      <c r="A1020" s="273" t="s">
        <v>845</v>
      </c>
      <c r="B1020" s="274">
        <v>0</v>
      </c>
    </row>
    <row r="1021" s="265" customFormat="1" customHeight="1" spans="1:2">
      <c r="A1021" s="273" t="s">
        <v>846</v>
      </c>
      <c r="B1021" s="274">
        <v>0</v>
      </c>
    </row>
    <row r="1022" s="265" customFormat="1" customHeight="1" spans="1:2">
      <c r="A1022" s="273" t="s">
        <v>791</v>
      </c>
      <c r="B1022" s="274">
        <v>0</v>
      </c>
    </row>
    <row r="1023" s="265" customFormat="1" customHeight="1" spans="1:2">
      <c r="A1023" s="273" t="s">
        <v>847</v>
      </c>
      <c r="B1023" s="274">
        <v>0</v>
      </c>
    </row>
    <row r="1024" s="265" customFormat="1" customHeight="1" spans="1:2">
      <c r="A1024" s="273" t="s">
        <v>848</v>
      </c>
      <c r="B1024" s="274">
        <v>0</v>
      </c>
    </row>
    <row r="1025" s="265" customFormat="1" customHeight="1" spans="1:2">
      <c r="A1025" s="273" t="s">
        <v>849</v>
      </c>
      <c r="B1025" s="274">
        <f>SUM(B1026:B1031)</f>
        <v>0</v>
      </c>
    </row>
    <row r="1026" s="265" customFormat="1" customHeight="1" spans="1:2">
      <c r="A1026" s="273" t="s">
        <v>75</v>
      </c>
      <c r="B1026" s="274">
        <v>0</v>
      </c>
    </row>
    <row r="1027" s="265" customFormat="1" customHeight="1" spans="1:2">
      <c r="A1027" s="273" t="s">
        <v>76</v>
      </c>
      <c r="B1027" s="274">
        <v>0</v>
      </c>
    </row>
    <row r="1028" s="265" customFormat="1" customHeight="1" spans="1:2">
      <c r="A1028" s="273" t="s">
        <v>77</v>
      </c>
      <c r="B1028" s="274">
        <v>0</v>
      </c>
    </row>
    <row r="1029" s="265" customFormat="1" customHeight="1" spans="1:2">
      <c r="A1029" s="273" t="s">
        <v>850</v>
      </c>
      <c r="B1029" s="274">
        <v>0</v>
      </c>
    </row>
    <row r="1030" s="265" customFormat="1" customHeight="1" spans="1:2">
      <c r="A1030" s="273" t="s">
        <v>851</v>
      </c>
      <c r="B1030" s="274">
        <v>0</v>
      </c>
    </row>
    <row r="1031" s="265" customFormat="1" customHeight="1" spans="1:2">
      <c r="A1031" s="273" t="s">
        <v>852</v>
      </c>
      <c r="B1031" s="274">
        <v>0</v>
      </c>
    </row>
    <row r="1032" s="265" customFormat="1" customHeight="1" spans="1:2">
      <c r="A1032" s="273" t="s">
        <v>853</v>
      </c>
      <c r="B1032" s="274">
        <f>SUM(B1033:B1038)</f>
        <v>0</v>
      </c>
    </row>
    <row r="1033" s="265" customFormat="1" customHeight="1" spans="1:2">
      <c r="A1033" s="273" t="s">
        <v>75</v>
      </c>
      <c r="B1033" s="274">
        <v>0</v>
      </c>
    </row>
    <row r="1034" s="265" customFormat="1" customHeight="1" spans="1:2">
      <c r="A1034" s="273" t="s">
        <v>76</v>
      </c>
      <c r="B1034" s="274">
        <v>0</v>
      </c>
    </row>
    <row r="1035" s="265" customFormat="1" customHeight="1" spans="1:2">
      <c r="A1035" s="273" t="s">
        <v>77</v>
      </c>
      <c r="B1035" s="274">
        <v>0</v>
      </c>
    </row>
    <row r="1036" s="265" customFormat="1" customHeight="1" spans="1:2">
      <c r="A1036" s="273" t="s">
        <v>854</v>
      </c>
      <c r="B1036" s="274">
        <v>0</v>
      </c>
    </row>
    <row r="1037" s="265" customFormat="1" customHeight="1" spans="1:2">
      <c r="A1037" s="273" t="s">
        <v>855</v>
      </c>
      <c r="B1037" s="274">
        <v>0</v>
      </c>
    </row>
    <row r="1038" s="265" customFormat="1" customHeight="1" spans="1:2">
      <c r="A1038" s="273" t="s">
        <v>856</v>
      </c>
      <c r="B1038" s="274">
        <v>0</v>
      </c>
    </row>
    <row r="1039" s="265" customFormat="1" customHeight="1" spans="1:2">
      <c r="A1039" s="273" t="s">
        <v>857</v>
      </c>
      <c r="B1039" s="274">
        <f>SUM(B1040:B1044)</f>
        <v>0</v>
      </c>
    </row>
    <row r="1040" s="265" customFormat="1" customHeight="1" spans="1:2">
      <c r="A1040" s="273" t="s">
        <v>858</v>
      </c>
      <c r="B1040" s="274">
        <v>0</v>
      </c>
    </row>
    <row r="1041" s="265" customFormat="1" customHeight="1" spans="1:2">
      <c r="A1041" s="273" t="s">
        <v>859</v>
      </c>
      <c r="B1041" s="274">
        <v>0</v>
      </c>
    </row>
    <row r="1042" s="265" customFormat="1" customHeight="1" spans="1:2">
      <c r="A1042" s="273" t="s">
        <v>860</v>
      </c>
      <c r="B1042" s="274">
        <v>0</v>
      </c>
    </row>
    <row r="1043" s="265" customFormat="1" customHeight="1" spans="1:2">
      <c r="A1043" s="273" t="s">
        <v>861</v>
      </c>
      <c r="B1043" s="274">
        <v>0</v>
      </c>
    </row>
    <row r="1044" s="265" customFormat="1" customHeight="1" spans="1:2">
      <c r="A1044" s="273" t="s">
        <v>862</v>
      </c>
      <c r="B1044" s="274">
        <v>0</v>
      </c>
    </row>
    <row r="1045" s="265" customFormat="1" customHeight="1" spans="1:2">
      <c r="A1045" s="273" t="s">
        <v>863</v>
      </c>
      <c r="B1045" s="274">
        <f>B1046+B1056+B1062</f>
        <v>544</v>
      </c>
    </row>
    <row r="1046" s="265" customFormat="1" customHeight="1" spans="1:2">
      <c r="A1046" s="273" t="s">
        <v>864</v>
      </c>
      <c r="B1046" s="274">
        <f>SUM(B1047:B1055)</f>
        <v>544</v>
      </c>
    </row>
    <row r="1047" s="265" customFormat="1" customHeight="1" spans="1:2">
      <c r="A1047" s="273" t="s">
        <v>75</v>
      </c>
      <c r="B1047" s="274">
        <v>222</v>
      </c>
    </row>
    <row r="1048" s="265" customFormat="1" customHeight="1" spans="1:2">
      <c r="A1048" s="273" t="s">
        <v>76</v>
      </c>
      <c r="B1048" s="274">
        <v>322</v>
      </c>
    </row>
    <row r="1049" s="265" customFormat="1" customHeight="1" spans="1:2">
      <c r="A1049" s="273" t="s">
        <v>77</v>
      </c>
      <c r="B1049" s="274">
        <v>0</v>
      </c>
    </row>
    <row r="1050" s="265" customFormat="1" customHeight="1" spans="1:2">
      <c r="A1050" s="273" t="s">
        <v>865</v>
      </c>
      <c r="B1050" s="274">
        <v>0</v>
      </c>
    </row>
    <row r="1051" s="265" customFormat="1" customHeight="1" spans="1:2">
      <c r="A1051" s="273" t="s">
        <v>866</v>
      </c>
      <c r="B1051" s="274">
        <v>0</v>
      </c>
    </row>
    <row r="1052" s="265" customFormat="1" customHeight="1" spans="1:2">
      <c r="A1052" s="273" t="s">
        <v>867</v>
      </c>
      <c r="B1052" s="274">
        <v>0</v>
      </c>
    </row>
    <row r="1053" s="265" customFormat="1" customHeight="1" spans="1:2">
      <c r="A1053" s="273" t="s">
        <v>868</v>
      </c>
      <c r="B1053" s="274">
        <v>0</v>
      </c>
    </row>
    <row r="1054" s="265" customFormat="1" customHeight="1" spans="1:2">
      <c r="A1054" s="273" t="s">
        <v>84</v>
      </c>
      <c r="B1054" s="274">
        <v>0</v>
      </c>
    </row>
    <row r="1055" s="265" customFormat="1" customHeight="1" spans="1:2">
      <c r="A1055" s="273" t="s">
        <v>869</v>
      </c>
      <c r="B1055" s="274">
        <v>0</v>
      </c>
    </row>
    <row r="1056" s="265" customFormat="1" customHeight="1" spans="1:2">
      <c r="A1056" s="273" t="s">
        <v>870</v>
      </c>
      <c r="B1056" s="274">
        <f>SUM(B1057:B1061)</f>
        <v>0</v>
      </c>
    </row>
    <row r="1057" s="265" customFormat="1" customHeight="1" spans="1:2">
      <c r="A1057" s="273" t="s">
        <v>75</v>
      </c>
      <c r="B1057" s="274">
        <v>0</v>
      </c>
    </row>
    <row r="1058" s="265" customFormat="1" customHeight="1" spans="1:2">
      <c r="A1058" s="273" t="s">
        <v>76</v>
      </c>
      <c r="B1058" s="274">
        <v>0</v>
      </c>
    </row>
    <row r="1059" s="265" customFormat="1" customHeight="1" spans="1:2">
      <c r="A1059" s="273" t="s">
        <v>77</v>
      </c>
      <c r="B1059" s="274">
        <v>0</v>
      </c>
    </row>
    <row r="1060" s="265" customFormat="1" customHeight="1" spans="1:2">
      <c r="A1060" s="273" t="s">
        <v>871</v>
      </c>
      <c r="B1060" s="274">
        <v>0</v>
      </c>
    </row>
    <row r="1061" s="265" customFormat="1" customHeight="1" spans="1:2">
      <c r="A1061" s="273" t="s">
        <v>872</v>
      </c>
      <c r="B1061" s="274">
        <v>0</v>
      </c>
    </row>
    <row r="1062" s="265" customFormat="1" customHeight="1" spans="1:2">
      <c r="A1062" s="273" t="s">
        <v>873</v>
      </c>
      <c r="B1062" s="274">
        <f>SUM(B1063:B1064)</f>
        <v>0</v>
      </c>
    </row>
    <row r="1063" s="265" customFormat="1" customHeight="1" spans="1:2">
      <c r="A1063" s="273" t="s">
        <v>874</v>
      </c>
      <c r="B1063" s="274">
        <v>0</v>
      </c>
    </row>
    <row r="1064" s="265" customFormat="1" customHeight="1" spans="1:2">
      <c r="A1064" s="273" t="s">
        <v>875</v>
      </c>
      <c r="B1064" s="274">
        <v>0</v>
      </c>
    </row>
    <row r="1065" s="265" customFormat="1" customHeight="1" spans="1:2">
      <c r="A1065" s="273" t="s">
        <v>876</v>
      </c>
      <c r="B1065" s="274">
        <f>B1066+B1073+B1079</f>
        <v>0</v>
      </c>
    </row>
    <row r="1066" s="265" customFormat="1" customHeight="1" spans="1:2">
      <c r="A1066" s="273" t="s">
        <v>877</v>
      </c>
      <c r="B1066" s="274">
        <f>SUM(B1067:B1072)</f>
        <v>0</v>
      </c>
    </row>
    <row r="1067" s="265" customFormat="1" customHeight="1" spans="1:2">
      <c r="A1067" s="273" t="s">
        <v>75</v>
      </c>
      <c r="B1067" s="274">
        <v>0</v>
      </c>
    </row>
    <row r="1068" s="265" customFormat="1" customHeight="1" spans="1:2">
      <c r="A1068" s="273" t="s">
        <v>76</v>
      </c>
      <c r="B1068" s="274">
        <v>0</v>
      </c>
    </row>
    <row r="1069" s="265" customFormat="1" customHeight="1" spans="1:2">
      <c r="A1069" s="273" t="s">
        <v>77</v>
      </c>
      <c r="B1069" s="274">
        <v>0</v>
      </c>
    </row>
    <row r="1070" s="265" customFormat="1" customHeight="1" spans="1:2">
      <c r="A1070" s="273" t="s">
        <v>878</v>
      </c>
      <c r="B1070" s="274">
        <v>0</v>
      </c>
    </row>
    <row r="1071" s="265" customFormat="1" customHeight="1" spans="1:2">
      <c r="A1071" s="273" t="s">
        <v>84</v>
      </c>
      <c r="B1071" s="274">
        <v>0</v>
      </c>
    </row>
    <row r="1072" s="265" customFormat="1" customHeight="1" spans="1:2">
      <c r="A1072" s="273" t="s">
        <v>879</v>
      </c>
      <c r="B1072" s="274">
        <v>0</v>
      </c>
    </row>
    <row r="1073" s="265" customFormat="1" customHeight="1" spans="1:2">
      <c r="A1073" s="273" t="s">
        <v>880</v>
      </c>
      <c r="B1073" s="274">
        <f>SUM(B1074:B1078)</f>
        <v>0</v>
      </c>
    </row>
    <row r="1074" s="265" customFormat="1" customHeight="1" spans="1:2">
      <c r="A1074" s="273" t="s">
        <v>881</v>
      </c>
      <c r="B1074" s="274">
        <v>0</v>
      </c>
    </row>
    <row r="1075" s="265" customFormat="1" customHeight="1" spans="1:2">
      <c r="A1075" s="273" t="s">
        <v>882</v>
      </c>
      <c r="B1075" s="274">
        <v>0</v>
      </c>
    </row>
    <row r="1076" s="265" customFormat="1" customHeight="1" spans="1:2">
      <c r="A1076" s="273" t="s">
        <v>883</v>
      </c>
      <c r="B1076" s="274">
        <v>0</v>
      </c>
    </row>
    <row r="1077" s="265" customFormat="1" customHeight="1" spans="1:2">
      <c r="A1077" s="273" t="s">
        <v>884</v>
      </c>
      <c r="B1077" s="274">
        <v>0</v>
      </c>
    </row>
    <row r="1078" s="265" customFormat="1" customHeight="1" spans="1:2">
      <c r="A1078" s="273" t="s">
        <v>885</v>
      </c>
      <c r="B1078" s="274">
        <v>0</v>
      </c>
    </row>
    <row r="1079" s="265" customFormat="1" customHeight="1" spans="1:2">
      <c r="A1079" s="273" t="s">
        <v>886</v>
      </c>
      <c r="B1079" s="274">
        <v>0</v>
      </c>
    </row>
    <row r="1080" s="265" customFormat="1" customHeight="1" spans="1:2">
      <c r="A1080" s="273" t="s">
        <v>887</v>
      </c>
      <c r="B1080" s="274">
        <f>SUM(B1081:B1089)</f>
        <v>0</v>
      </c>
    </row>
    <row r="1081" s="265" customFormat="1" customHeight="1" spans="1:2">
      <c r="A1081" s="273" t="s">
        <v>888</v>
      </c>
      <c r="B1081" s="274">
        <v>0</v>
      </c>
    </row>
    <row r="1082" s="265" customFormat="1" customHeight="1" spans="1:2">
      <c r="A1082" s="273" t="s">
        <v>889</v>
      </c>
      <c r="B1082" s="274">
        <v>0</v>
      </c>
    </row>
    <row r="1083" s="265" customFormat="1" customHeight="1" spans="1:2">
      <c r="A1083" s="273" t="s">
        <v>890</v>
      </c>
      <c r="B1083" s="274">
        <v>0</v>
      </c>
    </row>
    <row r="1084" s="265" customFormat="1" customHeight="1" spans="1:2">
      <c r="A1084" s="273" t="s">
        <v>891</v>
      </c>
      <c r="B1084" s="274">
        <v>0</v>
      </c>
    </row>
    <row r="1085" s="265" customFormat="1" customHeight="1" spans="1:2">
      <c r="A1085" s="273" t="s">
        <v>892</v>
      </c>
      <c r="B1085" s="274">
        <v>0</v>
      </c>
    </row>
    <row r="1086" s="265" customFormat="1" customHeight="1" spans="1:2">
      <c r="A1086" s="273" t="s">
        <v>893</v>
      </c>
      <c r="B1086" s="274">
        <v>0</v>
      </c>
    </row>
    <row r="1087" s="265" customFormat="1" customHeight="1" spans="1:2">
      <c r="A1087" s="273" t="s">
        <v>894</v>
      </c>
      <c r="B1087" s="274">
        <v>0</v>
      </c>
    </row>
    <row r="1088" s="265" customFormat="1" customHeight="1" spans="1:2">
      <c r="A1088" s="273" t="s">
        <v>895</v>
      </c>
      <c r="B1088" s="274">
        <v>0</v>
      </c>
    </row>
    <row r="1089" s="265" customFormat="1" customHeight="1" spans="1:2">
      <c r="A1089" s="273" t="s">
        <v>896</v>
      </c>
      <c r="B1089" s="274">
        <v>0</v>
      </c>
    </row>
    <row r="1090" s="265" customFormat="1" customHeight="1" spans="1:2">
      <c r="A1090" s="273" t="s">
        <v>897</v>
      </c>
      <c r="B1090" s="274">
        <f>B1091+B1118+B1133</f>
        <v>877</v>
      </c>
    </row>
    <row r="1091" s="265" customFormat="1" customHeight="1" spans="1:2">
      <c r="A1091" s="273" t="s">
        <v>898</v>
      </c>
      <c r="B1091" s="274">
        <f>SUM(B1092:B1117)</f>
        <v>877</v>
      </c>
    </row>
    <row r="1092" s="265" customFormat="1" customHeight="1" spans="1:2">
      <c r="A1092" s="273" t="s">
        <v>75</v>
      </c>
      <c r="B1092" s="274">
        <v>877</v>
      </c>
    </row>
    <row r="1093" s="265" customFormat="1" customHeight="1" spans="1:2">
      <c r="A1093" s="273" t="s">
        <v>76</v>
      </c>
      <c r="B1093" s="274">
        <v>0</v>
      </c>
    </row>
    <row r="1094" s="265" customFormat="1" customHeight="1" spans="1:2">
      <c r="A1094" s="273" t="s">
        <v>77</v>
      </c>
      <c r="B1094" s="274">
        <v>0</v>
      </c>
    </row>
    <row r="1095" s="265" customFormat="1" customHeight="1" spans="1:2">
      <c r="A1095" s="273" t="s">
        <v>899</v>
      </c>
      <c r="B1095" s="274">
        <v>0</v>
      </c>
    </row>
    <row r="1096" s="265" customFormat="1" customHeight="1" spans="1:2">
      <c r="A1096" s="273" t="s">
        <v>900</v>
      </c>
      <c r="B1096" s="274">
        <v>0</v>
      </c>
    </row>
    <row r="1097" s="265" customFormat="1" customHeight="1" spans="1:2">
      <c r="A1097" s="273" t="s">
        <v>901</v>
      </c>
      <c r="B1097" s="274">
        <v>0</v>
      </c>
    </row>
    <row r="1098" s="265" customFormat="1" customHeight="1" spans="1:2">
      <c r="A1098" s="273" t="s">
        <v>902</v>
      </c>
      <c r="B1098" s="274">
        <v>0</v>
      </c>
    </row>
    <row r="1099" s="265" customFormat="1" customHeight="1" spans="1:2">
      <c r="A1099" s="273" t="s">
        <v>903</v>
      </c>
      <c r="B1099" s="274">
        <v>0</v>
      </c>
    </row>
    <row r="1100" s="265" customFormat="1" customHeight="1" spans="1:2">
      <c r="A1100" s="273" t="s">
        <v>904</v>
      </c>
      <c r="B1100" s="274">
        <v>0</v>
      </c>
    </row>
    <row r="1101" s="265" customFormat="1" customHeight="1" spans="1:2">
      <c r="A1101" s="273" t="s">
        <v>905</v>
      </c>
      <c r="B1101" s="274">
        <v>0</v>
      </c>
    </row>
    <row r="1102" s="265" customFormat="1" customHeight="1" spans="1:2">
      <c r="A1102" s="273" t="s">
        <v>906</v>
      </c>
      <c r="B1102" s="274">
        <v>0</v>
      </c>
    </row>
    <row r="1103" s="265" customFormat="1" customHeight="1" spans="1:2">
      <c r="A1103" s="273" t="s">
        <v>907</v>
      </c>
      <c r="B1103" s="274">
        <v>0</v>
      </c>
    </row>
    <row r="1104" s="265" customFormat="1" customHeight="1" spans="1:2">
      <c r="A1104" s="273" t="s">
        <v>908</v>
      </c>
      <c r="B1104" s="274">
        <v>0</v>
      </c>
    </row>
    <row r="1105" s="265" customFormat="1" customHeight="1" spans="1:2">
      <c r="A1105" s="273" t="s">
        <v>909</v>
      </c>
      <c r="B1105" s="274">
        <v>0</v>
      </c>
    </row>
    <row r="1106" s="265" customFormat="1" customHeight="1" spans="1:2">
      <c r="A1106" s="273" t="s">
        <v>910</v>
      </c>
      <c r="B1106" s="274">
        <v>0</v>
      </c>
    </row>
    <row r="1107" s="265" customFormat="1" customHeight="1" spans="1:2">
      <c r="A1107" s="273" t="s">
        <v>911</v>
      </c>
      <c r="B1107" s="274">
        <v>0</v>
      </c>
    </row>
    <row r="1108" s="265" customFormat="1" customHeight="1" spans="1:2">
      <c r="A1108" s="273" t="s">
        <v>912</v>
      </c>
      <c r="B1108" s="274">
        <v>0</v>
      </c>
    </row>
    <row r="1109" s="265" customFormat="1" customHeight="1" spans="1:2">
      <c r="A1109" s="273" t="s">
        <v>913</v>
      </c>
      <c r="B1109" s="274">
        <v>0</v>
      </c>
    </row>
    <row r="1110" s="265" customFormat="1" customHeight="1" spans="1:2">
      <c r="A1110" s="273" t="s">
        <v>914</v>
      </c>
      <c r="B1110" s="274">
        <v>0</v>
      </c>
    </row>
    <row r="1111" s="265" customFormat="1" customHeight="1" spans="1:2">
      <c r="A1111" s="273" t="s">
        <v>915</v>
      </c>
      <c r="B1111" s="274">
        <v>0</v>
      </c>
    </row>
    <row r="1112" s="265" customFormat="1" customHeight="1" spans="1:2">
      <c r="A1112" s="273" t="s">
        <v>916</v>
      </c>
      <c r="B1112" s="274">
        <v>0</v>
      </c>
    </row>
    <row r="1113" s="265" customFormat="1" customHeight="1" spans="1:2">
      <c r="A1113" s="273" t="s">
        <v>917</v>
      </c>
      <c r="B1113" s="274">
        <v>0</v>
      </c>
    </row>
    <row r="1114" s="265" customFormat="1" customHeight="1" spans="1:2">
      <c r="A1114" s="273" t="s">
        <v>918</v>
      </c>
      <c r="B1114" s="274">
        <v>0</v>
      </c>
    </row>
    <row r="1115" s="265" customFormat="1" customHeight="1" spans="1:2">
      <c r="A1115" s="273" t="s">
        <v>919</v>
      </c>
      <c r="B1115" s="274">
        <v>0</v>
      </c>
    </row>
    <row r="1116" s="265" customFormat="1" customHeight="1" spans="1:2">
      <c r="A1116" s="273" t="s">
        <v>84</v>
      </c>
      <c r="B1116" s="274">
        <v>0</v>
      </c>
    </row>
    <row r="1117" s="265" customFormat="1" customHeight="1" spans="1:2">
      <c r="A1117" s="273" t="s">
        <v>920</v>
      </c>
      <c r="B1117" s="274">
        <v>0</v>
      </c>
    </row>
    <row r="1118" s="265" customFormat="1" customHeight="1" spans="1:2">
      <c r="A1118" s="273" t="s">
        <v>921</v>
      </c>
      <c r="B1118" s="274">
        <f>SUM(B1119:B1132)</f>
        <v>0</v>
      </c>
    </row>
    <row r="1119" s="265" customFormat="1" customHeight="1" spans="1:2">
      <c r="A1119" s="273" t="s">
        <v>75</v>
      </c>
      <c r="B1119" s="274">
        <v>0</v>
      </c>
    </row>
    <row r="1120" s="265" customFormat="1" customHeight="1" spans="1:2">
      <c r="A1120" s="273" t="s">
        <v>76</v>
      </c>
      <c r="B1120" s="274">
        <v>0</v>
      </c>
    </row>
    <row r="1121" s="265" customFormat="1" customHeight="1" spans="1:2">
      <c r="A1121" s="273" t="s">
        <v>77</v>
      </c>
      <c r="B1121" s="274">
        <v>0</v>
      </c>
    </row>
    <row r="1122" s="265" customFormat="1" customHeight="1" spans="1:2">
      <c r="A1122" s="273" t="s">
        <v>922</v>
      </c>
      <c r="B1122" s="274">
        <v>0</v>
      </c>
    </row>
    <row r="1123" s="265" customFormat="1" customHeight="1" spans="1:2">
      <c r="A1123" s="273" t="s">
        <v>923</v>
      </c>
      <c r="B1123" s="274">
        <v>0</v>
      </c>
    </row>
    <row r="1124" s="265" customFormat="1" customHeight="1" spans="1:2">
      <c r="A1124" s="273" t="s">
        <v>924</v>
      </c>
      <c r="B1124" s="274">
        <v>0</v>
      </c>
    </row>
    <row r="1125" s="265" customFormat="1" customHeight="1" spans="1:2">
      <c r="A1125" s="273" t="s">
        <v>925</v>
      </c>
      <c r="B1125" s="274">
        <v>0</v>
      </c>
    </row>
    <row r="1126" s="265" customFormat="1" customHeight="1" spans="1:2">
      <c r="A1126" s="273" t="s">
        <v>926</v>
      </c>
      <c r="B1126" s="274">
        <v>0</v>
      </c>
    </row>
    <row r="1127" s="265" customFormat="1" customHeight="1" spans="1:2">
      <c r="A1127" s="273" t="s">
        <v>927</v>
      </c>
      <c r="B1127" s="274">
        <v>0</v>
      </c>
    </row>
    <row r="1128" s="265" customFormat="1" customHeight="1" spans="1:2">
      <c r="A1128" s="273" t="s">
        <v>928</v>
      </c>
      <c r="B1128" s="274">
        <v>0</v>
      </c>
    </row>
    <row r="1129" s="265" customFormat="1" customHeight="1" spans="1:2">
      <c r="A1129" s="273" t="s">
        <v>929</v>
      </c>
      <c r="B1129" s="274">
        <v>0</v>
      </c>
    </row>
    <row r="1130" s="265" customFormat="1" customHeight="1" spans="1:2">
      <c r="A1130" s="273" t="s">
        <v>930</v>
      </c>
      <c r="B1130" s="274">
        <v>0</v>
      </c>
    </row>
    <row r="1131" s="265" customFormat="1" customHeight="1" spans="1:2">
      <c r="A1131" s="273" t="s">
        <v>931</v>
      </c>
      <c r="B1131" s="274">
        <v>0</v>
      </c>
    </row>
    <row r="1132" s="265" customFormat="1" customHeight="1" spans="1:2">
      <c r="A1132" s="273" t="s">
        <v>932</v>
      </c>
      <c r="B1132" s="274">
        <v>0</v>
      </c>
    </row>
    <row r="1133" s="265" customFormat="1" customHeight="1" spans="1:2">
      <c r="A1133" s="273" t="s">
        <v>933</v>
      </c>
      <c r="B1133" s="274">
        <v>0</v>
      </c>
    </row>
    <row r="1134" s="265" customFormat="1" customHeight="1" spans="1:2">
      <c r="A1134" s="273" t="s">
        <v>934</v>
      </c>
      <c r="B1134" s="274">
        <f>B1135+B1146+B1150</f>
        <v>4369</v>
      </c>
    </row>
    <row r="1135" s="265" customFormat="1" customHeight="1" spans="1:2">
      <c r="A1135" s="273" t="s">
        <v>935</v>
      </c>
      <c r="B1135" s="274">
        <f>SUM(B1136:B1145)</f>
        <v>0</v>
      </c>
    </row>
    <row r="1136" s="265" customFormat="1" customHeight="1" spans="1:2">
      <c r="A1136" s="273" t="s">
        <v>936</v>
      </c>
      <c r="B1136" s="274">
        <v>0</v>
      </c>
    </row>
    <row r="1137" s="265" customFormat="1" customHeight="1" spans="1:2">
      <c r="A1137" s="273" t="s">
        <v>937</v>
      </c>
      <c r="B1137" s="274">
        <v>0</v>
      </c>
    </row>
    <row r="1138" s="265" customFormat="1" customHeight="1" spans="1:2">
      <c r="A1138" s="273" t="s">
        <v>938</v>
      </c>
      <c r="B1138" s="274">
        <v>0</v>
      </c>
    </row>
    <row r="1139" s="265" customFormat="1" customHeight="1" spans="1:2">
      <c r="A1139" s="273" t="s">
        <v>939</v>
      </c>
      <c r="B1139" s="274">
        <v>0</v>
      </c>
    </row>
    <row r="1140" s="265" customFormat="1" customHeight="1" spans="1:2">
      <c r="A1140" s="273" t="s">
        <v>940</v>
      </c>
      <c r="B1140" s="274">
        <v>0</v>
      </c>
    </row>
    <row r="1141" s="265" customFormat="1" customHeight="1" spans="1:2">
      <c r="A1141" s="273" t="s">
        <v>941</v>
      </c>
      <c r="B1141" s="274">
        <v>0</v>
      </c>
    </row>
    <row r="1142" s="265" customFormat="1" customHeight="1" spans="1:2">
      <c r="A1142" s="273" t="s">
        <v>942</v>
      </c>
      <c r="B1142" s="274">
        <v>0</v>
      </c>
    </row>
    <row r="1143" s="265" customFormat="1" customHeight="1" spans="1:2">
      <c r="A1143" s="273" t="s">
        <v>943</v>
      </c>
      <c r="B1143" s="274">
        <v>0</v>
      </c>
    </row>
    <row r="1144" s="265" customFormat="1" customHeight="1" spans="1:2">
      <c r="A1144" s="273" t="s">
        <v>944</v>
      </c>
      <c r="B1144" s="274">
        <v>0</v>
      </c>
    </row>
    <row r="1145" s="265" customFormat="1" customHeight="1" spans="1:2">
      <c r="A1145" s="273" t="s">
        <v>945</v>
      </c>
      <c r="B1145" s="274">
        <v>0</v>
      </c>
    </row>
    <row r="1146" s="265" customFormat="1" customHeight="1" spans="1:2">
      <c r="A1146" s="273" t="s">
        <v>946</v>
      </c>
      <c r="B1146" s="274">
        <f>SUM(B1147:B1149)</f>
        <v>4369</v>
      </c>
    </row>
    <row r="1147" s="265" customFormat="1" customHeight="1" spans="1:2">
      <c r="A1147" s="273" t="s">
        <v>947</v>
      </c>
      <c r="B1147" s="274">
        <v>4369</v>
      </c>
    </row>
    <row r="1148" s="265" customFormat="1" customHeight="1" spans="1:2">
      <c r="A1148" s="273" t="s">
        <v>948</v>
      </c>
      <c r="B1148" s="274">
        <v>0</v>
      </c>
    </row>
    <row r="1149" s="265" customFormat="1" customHeight="1" spans="1:2">
      <c r="A1149" s="273" t="s">
        <v>949</v>
      </c>
      <c r="B1149" s="274">
        <v>0</v>
      </c>
    </row>
    <row r="1150" s="265" customFormat="1" customHeight="1" spans="1:2">
      <c r="A1150" s="273" t="s">
        <v>950</v>
      </c>
      <c r="B1150" s="274">
        <f>SUM(B1151:B1153)</f>
        <v>0</v>
      </c>
    </row>
    <row r="1151" s="265" customFormat="1" customHeight="1" spans="1:2">
      <c r="A1151" s="273" t="s">
        <v>951</v>
      </c>
      <c r="B1151" s="274">
        <v>0</v>
      </c>
    </row>
    <row r="1152" s="265" customFormat="1" customHeight="1" spans="1:2">
      <c r="A1152" s="273" t="s">
        <v>952</v>
      </c>
      <c r="B1152" s="274">
        <v>0</v>
      </c>
    </row>
    <row r="1153" s="265" customFormat="1" customHeight="1" spans="1:2">
      <c r="A1153" s="273" t="s">
        <v>953</v>
      </c>
      <c r="B1153" s="274">
        <v>0</v>
      </c>
    </row>
    <row r="1154" s="265" customFormat="1" customHeight="1" spans="1:2">
      <c r="A1154" s="273" t="s">
        <v>954</v>
      </c>
      <c r="B1154" s="274">
        <f>B1155+B1170+B1184+B1189+B1195</f>
        <v>0</v>
      </c>
    </row>
    <row r="1155" s="265" customFormat="1" customHeight="1" spans="1:2">
      <c r="A1155" s="273" t="s">
        <v>955</v>
      </c>
      <c r="B1155" s="274">
        <f>SUM(B1156:B1169)</f>
        <v>0</v>
      </c>
    </row>
    <row r="1156" s="265" customFormat="1" customHeight="1" spans="1:2">
      <c r="A1156" s="273" t="s">
        <v>75</v>
      </c>
      <c r="B1156" s="274">
        <v>0</v>
      </c>
    </row>
    <row r="1157" s="265" customFormat="1" customHeight="1" spans="1:2">
      <c r="A1157" s="273" t="s">
        <v>76</v>
      </c>
      <c r="B1157" s="274">
        <v>0</v>
      </c>
    </row>
    <row r="1158" s="265" customFormat="1" customHeight="1" spans="1:2">
      <c r="A1158" s="273" t="s">
        <v>77</v>
      </c>
      <c r="B1158" s="274">
        <v>0</v>
      </c>
    </row>
    <row r="1159" s="265" customFormat="1" customHeight="1" spans="1:2">
      <c r="A1159" s="273" t="s">
        <v>956</v>
      </c>
      <c r="B1159" s="274">
        <v>0</v>
      </c>
    </row>
    <row r="1160" s="265" customFormat="1" customHeight="1" spans="1:2">
      <c r="A1160" s="273" t="s">
        <v>957</v>
      </c>
      <c r="B1160" s="274">
        <v>0</v>
      </c>
    </row>
    <row r="1161" s="265" customFormat="1" customHeight="1" spans="1:2">
      <c r="A1161" s="273" t="s">
        <v>958</v>
      </c>
      <c r="B1161" s="274">
        <v>0</v>
      </c>
    </row>
    <row r="1162" s="265" customFormat="1" customHeight="1" spans="1:2">
      <c r="A1162" s="273" t="s">
        <v>959</v>
      </c>
      <c r="B1162" s="274">
        <v>0</v>
      </c>
    </row>
    <row r="1163" s="265" customFormat="1" customHeight="1" spans="1:2">
      <c r="A1163" s="273" t="s">
        <v>960</v>
      </c>
      <c r="B1163" s="274">
        <v>0</v>
      </c>
    </row>
    <row r="1164" s="265" customFormat="1" customHeight="1" spans="1:2">
      <c r="A1164" s="273" t="s">
        <v>961</v>
      </c>
      <c r="B1164" s="274">
        <v>0</v>
      </c>
    </row>
    <row r="1165" s="265" customFormat="1" customHeight="1" spans="1:2">
      <c r="A1165" s="273" t="s">
        <v>962</v>
      </c>
      <c r="B1165" s="274">
        <v>0</v>
      </c>
    </row>
    <row r="1166" s="265" customFormat="1" customHeight="1" spans="1:2">
      <c r="A1166" s="273" t="s">
        <v>963</v>
      </c>
      <c r="B1166" s="274">
        <v>0</v>
      </c>
    </row>
    <row r="1167" s="265" customFormat="1" customHeight="1" spans="1:2">
      <c r="A1167" s="273" t="s">
        <v>964</v>
      </c>
      <c r="B1167" s="274">
        <v>0</v>
      </c>
    </row>
    <row r="1168" s="265" customFormat="1" customHeight="1" spans="1:2">
      <c r="A1168" s="273" t="s">
        <v>84</v>
      </c>
      <c r="B1168" s="274">
        <v>0</v>
      </c>
    </row>
    <row r="1169" s="265" customFormat="1" customHeight="1" spans="1:2">
      <c r="A1169" s="273" t="s">
        <v>965</v>
      </c>
      <c r="B1169" s="274">
        <v>0</v>
      </c>
    </row>
    <row r="1170" s="265" customFormat="1" customHeight="1" spans="1:2">
      <c r="A1170" s="273" t="s">
        <v>966</v>
      </c>
      <c r="B1170" s="274">
        <f>SUM(B1171:B1183)</f>
        <v>0</v>
      </c>
    </row>
    <row r="1171" s="265" customFormat="1" customHeight="1" spans="1:2">
      <c r="A1171" s="273" t="s">
        <v>75</v>
      </c>
      <c r="B1171" s="274">
        <v>0</v>
      </c>
    </row>
    <row r="1172" s="265" customFormat="1" customHeight="1" spans="1:2">
      <c r="A1172" s="273" t="s">
        <v>76</v>
      </c>
      <c r="B1172" s="274">
        <v>0</v>
      </c>
    </row>
    <row r="1173" s="265" customFormat="1" customHeight="1" spans="1:2">
      <c r="A1173" s="273" t="s">
        <v>77</v>
      </c>
      <c r="B1173" s="274">
        <v>0</v>
      </c>
    </row>
    <row r="1174" s="265" customFormat="1" customHeight="1" spans="1:2">
      <c r="A1174" s="273" t="s">
        <v>967</v>
      </c>
      <c r="B1174" s="274">
        <v>0</v>
      </c>
    </row>
    <row r="1175" s="265" customFormat="1" customHeight="1" spans="1:2">
      <c r="A1175" s="273" t="s">
        <v>968</v>
      </c>
      <c r="B1175" s="274">
        <v>0</v>
      </c>
    </row>
    <row r="1176" s="265" customFormat="1" customHeight="1" spans="1:2">
      <c r="A1176" s="273" t="s">
        <v>969</v>
      </c>
      <c r="B1176" s="274">
        <v>0</v>
      </c>
    </row>
    <row r="1177" s="265" customFormat="1" customHeight="1" spans="1:2">
      <c r="A1177" s="273" t="s">
        <v>970</v>
      </c>
      <c r="B1177" s="274">
        <v>0</v>
      </c>
    </row>
    <row r="1178" s="265" customFormat="1" customHeight="1" spans="1:2">
      <c r="A1178" s="273" t="s">
        <v>971</v>
      </c>
      <c r="B1178" s="274">
        <v>0</v>
      </c>
    </row>
    <row r="1179" s="265" customFormat="1" customHeight="1" spans="1:2">
      <c r="A1179" s="273" t="s">
        <v>972</v>
      </c>
      <c r="B1179" s="274">
        <v>0</v>
      </c>
    </row>
    <row r="1180" s="265" customFormat="1" customHeight="1" spans="1:2">
      <c r="A1180" s="273" t="s">
        <v>973</v>
      </c>
      <c r="B1180" s="274">
        <v>0</v>
      </c>
    </row>
    <row r="1181" s="265" customFormat="1" customHeight="1" spans="1:2">
      <c r="A1181" s="273" t="s">
        <v>974</v>
      </c>
      <c r="B1181" s="274">
        <v>0</v>
      </c>
    </row>
    <row r="1182" s="265" customFormat="1" customHeight="1" spans="1:2">
      <c r="A1182" s="273" t="s">
        <v>84</v>
      </c>
      <c r="B1182" s="274">
        <v>0</v>
      </c>
    </row>
    <row r="1183" s="265" customFormat="1" customHeight="1" spans="1:2">
      <c r="A1183" s="273" t="s">
        <v>975</v>
      </c>
      <c r="B1183" s="274">
        <v>0</v>
      </c>
    </row>
    <row r="1184" s="265" customFormat="1" customHeight="1" spans="1:2">
      <c r="A1184" s="273" t="s">
        <v>976</v>
      </c>
      <c r="B1184" s="274">
        <f>SUM(B1185:B1188)</f>
        <v>0</v>
      </c>
    </row>
    <row r="1185" s="265" customFormat="1" customHeight="1" spans="1:2">
      <c r="A1185" s="273" t="s">
        <v>977</v>
      </c>
      <c r="B1185" s="274">
        <v>0</v>
      </c>
    </row>
    <row r="1186" s="265" customFormat="1" customHeight="1" spans="1:2">
      <c r="A1186" s="273" t="s">
        <v>978</v>
      </c>
      <c r="B1186" s="274">
        <v>0</v>
      </c>
    </row>
    <row r="1187" s="265" customFormat="1" customHeight="1" spans="1:2">
      <c r="A1187" s="273" t="s">
        <v>979</v>
      </c>
      <c r="B1187" s="274">
        <v>0</v>
      </c>
    </row>
    <row r="1188" s="265" customFormat="1" customHeight="1" spans="1:2">
      <c r="A1188" s="273" t="s">
        <v>980</v>
      </c>
      <c r="B1188" s="274">
        <v>0</v>
      </c>
    </row>
    <row r="1189" s="265" customFormat="1" customHeight="1" spans="1:2">
      <c r="A1189" s="273" t="s">
        <v>981</v>
      </c>
      <c r="B1189" s="274">
        <f>SUM(B1190:B1194)</f>
        <v>0</v>
      </c>
    </row>
    <row r="1190" s="265" customFormat="1" customHeight="1" spans="1:2">
      <c r="A1190" s="273" t="s">
        <v>982</v>
      </c>
      <c r="B1190" s="274">
        <v>0</v>
      </c>
    </row>
    <row r="1191" s="265" customFormat="1" customHeight="1" spans="1:2">
      <c r="A1191" s="273" t="s">
        <v>983</v>
      </c>
      <c r="B1191" s="274">
        <v>0</v>
      </c>
    </row>
    <row r="1192" s="265" customFormat="1" customHeight="1" spans="1:2">
      <c r="A1192" s="273" t="s">
        <v>984</v>
      </c>
      <c r="B1192" s="274">
        <v>0</v>
      </c>
    </row>
    <row r="1193" s="265" customFormat="1" customHeight="1" spans="1:2">
      <c r="A1193" s="273" t="s">
        <v>985</v>
      </c>
      <c r="B1193" s="274">
        <v>0</v>
      </c>
    </row>
    <row r="1194" s="265" customFormat="1" customHeight="1" spans="1:2">
      <c r="A1194" s="273" t="s">
        <v>986</v>
      </c>
      <c r="B1194" s="274">
        <v>0</v>
      </c>
    </row>
    <row r="1195" s="265" customFormat="1" customHeight="1" spans="1:2">
      <c r="A1195" s="273" t="s">
        <v>987</v>
      </c>
      <c r="B1195" s="274">
        <f>SUM(B1196:B1206)</f>
        <v>0</v>
      </c>
    </row>
    <row r="1196" s="265" customFormat="1" customHeight="1" spans="1:2">
      <c r="A1196" s="273" t="s">
        <v>988</v>
      </c>
      <c r="B1196" s="274">
        <v>0</v>
      </c>
    </row>
    <row r="1197" s="265" customFormat="1" customHeight="1" spans="1:2">
      <c r="A1197" s="273" t="s">
        <v>989</v>
      </c>
      <c r="B1197" s="274">
        <v>0</v>
      </c>
    </row>
    <row r="1198" s="265" customFormat="1" customHeight="1" spans="1:2">
      <c r="A1198" s="273" t="s">
        <v>990</v>
      </c>
      <c r="B1198" s="274">
        <v>0</v>
      </c>
    </row>
    <row r="1199" s="265" customFormat="1" customHeight="1" spans="1:2">
      <c r="A1199" s="273" t="s">
        <v>991</v>
      </c>
      <c r="B1199" s="274">
        <v>0</v>
      </c>
    </row>
    <row r="1200" s="265" customFormat="1" customHeight="1" spans="1:2">
      <c r="A1200" s="273" t="s">
        <v>992</v>
      </c>
      <c r="B1200" s="274">
        <v>0</v>
      </c>
    </row>
    <row r="1201" s="265" customFormat="1" customHeight="1" spans="1:2">
      <c r="A1201" s="273" t="s">
        <v>993</v>
      </c>
      <c r="B1201" s="274">
        <v>0</v>
      </c>
    </row>
    <row r="1202" s="265" customFormat="1" customHeight="1" spans="1:2">
      <c r="A1202" s="273" t="s">
        <v>994</v>
      </c>
      <c r="B1202" s="274">
        <v>0</v>
      </c>
    </row>
    <row r="1203" s="265" customFormat="1" customHeight="1" spans="1:2">
      <c r="A1203" s="273" t="s">
        <v>995</v>
      </c>
      <c r="B1203" s="274">
        <v>0</v>
      </c>
    </row>
    <row r="1204" s="265" customFormat="1" customHeight="1" spans="1:2">
      <c r="A1204" s="273" t="s">
        <v>996</v>
      </c>
      <c r="B1204" s="274">
        <v>0</v>
      </c>
    </row>
    <row r="1205" s="265" customFormat="1" customHeight="1" spans="1:2">
      <c r="A1205" s="273" t="s">
        <v>997</v>
      </c>
      <c r="B1205" s="274">
        <v>0</v>
      </c>
    </row>
    <row r="1206" s="265" customFormat="1" customHeight="1" spans="1:2">
      <c r="A1206" s="273" t="s">
        <v>998</v>
      </c>
      <c r="B1206" s="274">
        <v>0</v>
      </c>
    </row>
    <row r="1207" s="265" customFormat="1" customHeight="1" spans="1:2">
      <c r="A1207" s="273" t="s">
        <v>999</v>
      </c>
      <c r="B1207" s="274">
        <f>B1208+B1220+B1226+B1232+B1240+B1253+B1257+B1263</f>
        <v>1460</v>
      </c>
    </row>
    <row r="1208" s="265" customFormat="1" customHeight="1" spans="1:2">
      <c r="A1208" s="273" t="s">
        <v>1000</v>
      </c>
      <c r="B1208" s="274">
        <f>SUM(B1209:B1219)</f>
        <v>842</v>
      </c>
    </row>
    <row r="1209" s="265" customFormat="1" customHeight="1" spans="1:2">
      <c r="A1209" s="273" t="s">
        <v>75</v>
      </c>
      <c r="B1209" s="274">
        <v>482</v>
      </c>
    </row>
    <row r="1210" s="265" customFormat="1" customHeight="1" spans="1:2">
      <c r="A1210" s="273" t="s">
        <v>76</v>
      </c>
      <c r="B1210" s="274">
        <v>0</v>
      </c>
    </row>
    <row r="1211" s="265" customFormat="1" customHeight="1" spans="1:2">
      <c r="A1211" s="273" t="s">
        <v>77</v>
      </c>
      <c r="B1211" s="274">
        <v>0</v>
      </c>
    </row>
    <row r="1212" s="265" customFormat="1" customHeight="1" spans="1:2">
      <c r="A1212" s="273" t="s">
        <v>1001</v>
      </c>
      <c r="B1212" s="274">
        <v>0</v>
      </c>
    </row>
    <row r="1213" s="265" customFormat="1" customHeight="1" spans="1:2">
      <c r="A1213" s="273" t="s">
        <v>1002</v>
      </c>
      <c r="B1213" s="274">
        <v>0</v>
      </c>
    </row>
    <row r="1214" s="265" customFormat="1" customHeight="1" spans="1:2">
      <c r="A1214" s="273" t="s">
        <v>1003</v>
      </c>
      <c r="B1214" s="274">
        <v>50</v>
      </c>
    </row>
    <row r="1215" s="265" customFormat="1" customHeight="1" spans="1:2">
      <c r="A1215" s="273" t="s">
        <v>1004</v>
      </c>
      <c r="B1215" s="274">
        <v>0</v>
      </c>
    </row>
    <row r="1216" s="265" customFormat="1" customHeight="1" spans="1:2">
      <c r="A1216" s="273" t="s">
        <v>1005</v>
      </c>
      <c r="B1216" s="274">
        <v>0</v>
      </c>
    </row>
    <row r="1217" s="265" customFormat="1" customHeight="1" spans="1:2">
      <c r="A1217" s="273" t="s">
        <v>1006</v>
      </c>
      <c r="B1217" s="274">
        <v>0</v>
      </c>
    </row>
    <row r="1218" s="265" customFormat="1" customHeight="1" spans="1:2">
      <c r="A1218" s="273" t="s">
        <v>84</v>
      </c>
      <c r="B1218" s="274">
        <v>0</v>
      </c>
    </row>
    <row r="1219" s="265" customFormat="1" customHeight="1" spans="1:2">
      <c r="A1219" s="273" t="s">
        <v>1007</v>
      </c>
      <c r="B1219" s="274">
        <v>310</v>
      </c>
    </row>
    <row r="1220" s="265" customFormat="1" customHeight="1" spans="1:2">
      <c r="A1220" s="273" t="s">
        <v>1008</v>
      </c>
      <c r="B1220" s="274">
        <f>SUM(B1221:B1225)</f>
        <v>618</v>
      </c>
    </row>
    <row r="1221" s="265" customFormat="1" customHeight="1" spans="1:2">
      <c r="A1221" s="273" t="s">
        <v>75</v>
      </c>
      <c r="B1221" s="274">
        <v>0</v>
      </c>
    </row>
    <row r="1222" s="265" customFormat="1" customHeight="1" spans="1:2">
      <c r="A1222" s="273" t="s">
        <v>406</v>
      </c>
      <c r="B1222" s="274">
        <v>618</v>
      </c>
    </row>
    <row r="1223" s="265" customFormat="1" customHeight="1" spans="1:2">
      <c r="A1223" s="273" t="s">
        <v>77</v>
      </c>
      <c r="B1223" s="274">
        <v>0</v>
      </c>
    </row>
    <row r="1224" s="265" customFormat="1" customHeight="1" spans="1:2">
      <c r="A1224" s="273" t="s">
        <v>1009</v>
      </c>
      <c r="B1224" s="274">
        <v>0</v>
      </c>
    </row>
    <row r="1225" s="265" customFormat="1" customHeight="1" spans="1:2">
      <c r="A1225" s="273" t="s">
        <v>1010</v>
      </c>
      <c r="B1225" s="274">
        <v>0</v>
      </c>
    </row>
    <row r="1226" s="265" customFormat="1" customHeight="1" spans="1:2">
      <c r="A1226" s="273" t="s">
        <v>1011</v>
      </c>
      <c r="B1226" s="274">
        <f>SUM(B1227:B1231)</f>
        <v>0</v>
      </c>
    </row>
    <row r="1227" s="265" customFormat="1" customHeight="1" spans="1:2">
      <c r="A1227" s="273" t="s">
        <v>75</v>
      </c>
      <c r="B1227" s="274">
        <v>0</v>
      </c>
    </row>
    <row r="1228" s="265" customFormat="1" customHeight="1" spans="1:2">
      <c r="A1228" s="273" t="s">
        <v>76</v>
      </c>
      <c r="B1228" s="274">
        <v>0</v>
      </c>
    </row>
    <row r="1229" s="265" customFormat="1" customHeight="1" spans="1:2">
      <c r="A1229" s="273" t="s">
        <v>77</v>
      </c>
      <c r="B1229" s="274">
        <v>0</v>
      </c>
    </row>
    <row r="1230" s="265" customFormat="1" customHeight="1" spans="1:2">
      <c r="A1230" s="273" t="s">
        <v>1012</v>
      </c>
      <c r="B1230" s="274">
        <v>0</v>
      </c>
    </row>
    <row r="1231" s="265" customFormat="1" customHeight="1" spans="1:2">
      <c r="A1231" s="273" t="s">
        <v>1013</v>
      </c>
      <c r="B1231" s="274">
        <v>0</v>
      </c>
    </row>
    <row r="1232" s="265" customFormat="1" customHeight="1" spans="1:2">
      <c r="A1232" s="273" t="s">
        <v>1014</v>
      </c>
      <c r="B1232" s="274">
        <f>SUM(B1233:B1239)</f>
        <v>0</v>
      </c>
    </row>
    <row r="1233" s="265" customFormat="1" customHeight="1" spans="1:2">
      <c r="A1233" s="273" t="s">
        <v>75</v>
      </c>
      <c r="B1233" s="274">
        <v>0</v>
      </c>
    </row>
    <row r="1234" s="265" customFormat="1" customHeight="1" spans="1:2">
      <c r="A1234" s="273" t="s">
        <v>76</v>
      </c>
      <c r="B1234" s="274">
        <v>0</v>
      </c>
    </row>
    <row r="1235" s="265" customFormat="1" customHeight="1" spans="1:2">
      <c r="A1235" s="273" t="s">
        <v>77</v>
      </c>
      <c r="B1235" s="274">
        <v>0</v>
      </c>
    </row>
    <row r="1236" s="265" customFormat="1" customHeight="1" spans="1:2">
      <c r="A1236" s="273" t="s">
        <v>1015</v>
      </c>
      <c r="B1236" s="274">
        <v>0</v>
      </c>
    </row>
    <row r="1237" s="265" customFormat="1" customHeight="1" spans="1:2">
      <c r="A1237" s="273" t="s">
        <v>1016</v>
      </c>
      <c r="B1237" s="274">
        <v>0</v>
      </c>
    </row>
    <row r="1238" s="265" customFormat="1" customHeight="1" spans="1:2">
      <c r="A1238" s="273" t="s">
        <v>84</v>
      </c>
      <c r="B1238" s="274">
        <v>0</v>
      </c>
    </row>
    <row r="1239" s="265" customFormat="1" customHeight="1" spans="1:2">
      <c r="A1239" s="273" t="s">
        <v>1017</v>
      </c>
      <c r="B1239" s="274">
        <v>0</v>
      </c>
    </row>
    <row r="1240" s="265" customFormat="1" customHeight="1" spans="1:2">
      <c r="A1240" s="273" t="s">
        <v>1018</v>
      </c>
      <c r="B1240" s="274">
        <f>SUM(B1241:B1252)</f>
        <v>0</v>
      </c>
    </row>
    <row r="1241" s="265" customFormat="1" customHeight="1" spans="1:2">
      <c r="A1241" s="273" t="s">
        <v>75</v>
      </c>
      <c r="B1241" s="274">
        <v>0</v>
      </c>
    </row>
    <row r="1242" s="265" customFormat="1" customHeight="1" spans="1:2">
      <c r="A1242" s="273" t="s">
        <v>76</v>
      </c>
      <c r="B1242" s="274">
        <v>0</v>
      </c>
    </row>
    <row r="1243" s="265" customFormat="1" customHeight="1" spans="1:2">
      <c r="A1243" s="273" t="s">
        <v>77</v>
      </c>
      <c r="B1243" s="274">
        <v>0</v>
      </c>
    </row>
    <row r="1244" s="265" customFormat="1" customHeight="1" spans="1:2">
      <c r="A1244" s="273" t="s">
        <v>1019</v>
      </c>
      <c r="B1244" s="274">
        <v>0</v>
      </c>
    </row>
    <row r="1245" s="265" customFormat="1" customHeight="1" spans="1:2">
      <c r="A1245" s="273" t="s">
        <v>1020</v>
      </c>
      <c r="B1245" s="274">
        <v>0</v>
      </c>
    </row>
    <row r="1246" s="265" customFormat="1" customHeight="1" spans="1:2">
      <c r="A1246" s="273" t="s">
        <v>1021</v>
      </c>
      <c r="B1246" s="274">
        <v>0</v>
      </c>
    </row>
    <row r="1247" s="265" customFormat="1" customHeight="1" spans="1:2">
      <c r="A1247" s="273" t="s">
        <v>1022</v>
      </c>
      <c r="B1247" s="274">
        <v>0</v>
      </c>
    </row>
    <row r="1248" s="265" customFormat="1" customHeight="1" spans="1:2">
      <c r="A1248" s="273" t="s">
        <v>1023</v>
      </c>
      <c r="B1248" s="274">
        <v>0</v>
      </c>
    </row>
    <row r="1249" s="265" customFormat="1" customHeight="1" spans="1:2">
      <c r="A1249" s="273" t="s">
        <v>1024</v>
      </c>
      <c r="B1249" s="274">
        <v>0</v>
      </c>
    </row>
    <row r="1250" s="265" customFormat="1" customHeight="1" spans="1:2">
      <c r="A1250" s="273" t="s">
        <v>1025</v>
      </c>
      <c r="B1250" s="274">
        <v>0</v>
      </c>
    </row>
    <row r="1251" s="265" customFormat="1" customHeight="1" spans="1:2">
      <c r="A1251" s="273" t="s">
        <v>1026</v>
      </c>
      <c r="B1251" s="274">
        <v>0</v>
      </c>
    </row>
    <row r="1252" s="265" customFormat="1" customHeight="1" spans="1:2">
      <c r="A1252" s="273" t="s">
        <v>1027</v>
      </c>
      <c r="B1252" s="274">
        <v>0</v>
      </c>
    </row>
    <row r="1253" s="265" customFormat="1" customHeight="1" spans="1:2">
      <c r="A1253" s="273" t="s">
        <v>1028</v>
      </c>
      <c r="B1253" s="274">
        <f>SUM(B1254:B1256)</f>
        <v>0</v>
      </c>
    </row>
    <row r="1254" s="265" customFormat="1" customHeight="1" spans="1:2">
      <c r="A1254" s="273" t="s">
        <v>1029</v>
      </c>
      <c r="B1254" s="274">
        <v>0</v>
      </c>
    </row>
    <row r="1255" s="265" customFormat="1" customHeight="1" spans="1:2">
      <c r="A1255" s="273" t="s">
        <v>1030</v>
      </c>
      <c r="B1255" s="274">
        <v>0</v>
      </c>
    </row>
    <row r="1256" s="265" customFormat="1" customHeight="1" spans="1:2">
      <c r="A1256" s="273" t="s">
        <v>1031</v>
      </c>
      <c r="B1256" s="274">
        <v>0</v>
      </c>
    </row>
    <row r="1257" s="265" customFormat="1" customHeight="1" spans="1:2">
      <c r="A1257" s="273" t="s">
        <v>1032</v>
      </c>
      <c r="B1257" s="274">
        <f>SUM(B1258:B1262)</f>
        <v>0</v>
      </c>
    </row>
    <row r="1258" s="265" customFormat="1" customHeight="1" spans="1:2">
      <c r="A1258" s="273" t="s">
        <v>1033</v>
      </c>
      <c r="B1258" s="274">
        <v>0</v>
      </c>
    </row>
    <row r="1259" s="265" customFormat="1" customHeight="1" spans="1:2">
      <c r="A1259" s="273" t="s">
        <v>1034</v>
      </c>
      <c r="B1259" s="274">
        <v>0</v>
      </c>
    </row>
    <row r="1260" s="265" customFormat="1" customHeight="1" spans="1:2">
      <c r="A1260" s="273" t="s">
        <v>1035</v>
      </c>
      <c r="B1260" s="274">
        <v>0</v>
      </c>
    </row>
    <row r="1261" s="265" customFormat="1" customHeight="1" spans="1:2">
      <c r="A1261" s="273" t="s">
        <v>1036</v>
      </c>
      <c r="B1261" s="274">
        <v>0</v>
      </c>
    </row>
    <row r="1262" s="265" customFormat="1" customHeight="1" spans="1:2">
      <c r="A1262" s="273" t="s">
        <v>1037</v>
      </c>
      <c r="B1262" s="274">
        <v>0</v>
      </c>
    </row>
    <row r="1263" s="265" customFormat="1" customHeight="1" spans="1:2">
      <c r="A1263" s="273" t="s">
        <v>1038</v>
      </c>
      <c r="B1263" s="274">
        <v>0</v>
      </c>
    </row>
    <row r="1264" s="265" customFormat="1" customHeight="1" spans="1:2">
      <c r="A1264" s="273" t="s">
        <v>1039</v>
      </c>
      <c r="B1264" s="274">
        <v>5000</v>
      </c>
    </row>
    <row r="1265" s="265" customFormat="1" customHeight="1" spans="1:2">
      <c r="A1265" s="273" t="s">
        <v>1040</v>
      </c>
      <c r="B1265" s="274">
        <f>B1266</f>
        <v>4250</v>
      </c>
    </row>
    <row r="1266" s="265" customFormat="1" customHeight="1" spans="1:2">
      <c r="A1266" s="273" t="s">
        <v>1041</v>
      </c>
      <c r="B1266" s="274">
        <f>SUM(B1267:B1270)</f>
        <v>4250</v>
      </c>
    </row>
    <row r="1267" s="265" customFormat="1" customHeight="1" spans="1:2">
      <c r="A1267" s="273" t="s">
        <v>1042</v>
      </c>
      <c r="B1267" s="274">
        <v>4250</v>
      </c>
    </row>
    <row r="1268" s="265" customFormat="1" customHeight="1" spans="1:2">
      <c r="A1268" s="273" t="s">
        <v>1043</v>
      </c>
      <c r="B1268" s="274">
        <v>0</v>
      </c>
    </row>
    <row r="1269" s="265" customFormat="1" customHeight="1" spans="1:2">
      <c r="A1269" s="273" t="s">
        <v>1044</v>
      </c>
      <c r="B1269" s="274">
        <v>0</v>
      </c>
    </row>
    <row r="1270" s="265" customFormat="1" customHeight="1" spans="1:2">
      <c r="A1270" s="273" t="s">
        <v>1045</v>
      </c>
      <c r="B1270" s="274">
        <v>0</v>
      </c>
    </row>
    <row r="1271" s="265" customFormat="1" customHeight="1" spans="1:2">
      <c r="A1271" s="273" t="s">
        <v>1046</v>
      </c>
      <c r="B1271" s="274">
        <f>B1272</f>
        <v>25</v>
      </c>
    </row>
    <row r="1272" s="265" customFormat="1" customHeight="1" spans="1:2">
      <c r="A1272" s="273" t="s">
        <v>1047</v>
      </c>
      <c r="B1272" s="274">
        <v>25</v>
      </c>
    </row>
    <row r="1273" s="265" customFormat="1" customHeight="1" spans="1:2">
      <c r="A1273" s="273" t="s">
        <v>1048</v>
      </c>
      <c r="B1273" s="275">
        <f>SUM(B1274:B1275)</f>
        <v>72020</v>
      </c>
    </row>
    <row r="1274" s="265" customFormat="1" customHeight="1" spans="1:2">
      <c r="A1274" s="273" t="s">
        <v>1049</v>
      </c>
      <c r="B1274" s="274">
        <v>0</v>
      </c>
    </row>
    <row r="1275" s="265" customFormat="1" customHeight="1" spans="1:2">
      <c r="A1275" s="273" t="s">
        <v>896</v>
      </c>
      <c r="B1275" s="274">
        <v>72020</v>
      </c>
    </row>
    <row r="1276" s="265" customFormat="1" customHeight="1" spans="1:2">
      <c r="A1276" s="273"/>
      <c r="B1276" s="275"/>
    </row>
    <row r="1277" s="265" customFormat="1" customHeight="1" spans="1:2">
      <c r="A1277" s="273"/>
      <c r="B1277" s="275"/>
    </row>
    <row r="1278" s="265" customFormat="1" customHeight="1" spans="1:2">
      <c r="A1278" s="276" t="s">
        <v>1050</v>
      </c>
      <c r="B1278" s="277">
        <f>B5+B249+B253+B265+B356+B409+B463+B520+B640+B712+B785+B804+B915+B979+B1045+B1065+B1080+B1090+B1134+B1154+B1264+B1265+B1271+B1273+B1207</f>
        <v>375470</v>
      </c>
    </row>
    <row r="1279" s="265" customFormat="1" customHeight="1"/>
  </sheetData>
  <mergeCells count="1">
    <mergeCell ref="A2:B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topLeftCell="A23" workbookViewId="0">
      <selection activeCell="C40" sqref="C40"/>
    </sheetView>
  </sheetViews>
  <sheetFormatPr defaultColWidth="9" defaultRowHeight="24" customHeight="1" outlineLevelCol="2"/>
  <cols>
    <col min="1" max="1" width="11.6296296296296" style="109" customWidth="1"/>
    <col min="2" max="2" width="40.75" style="109" customWidth="1"/>
    <col min="3" max="3" width="17.25" style="110" customWidth="1"/>
    <col min="4" max="16384" width="9" style="109"/>
  </cols>
  <sheetData>
    <row r="1" customHeight="1" spans="1:1">
      <c r="A1" s="105" t="s">
        <v>1051</v>
      </c>
    </row>
    <row r="2" customHeight="1" spans="1:3">
      <c r="A2" s="111" t="s">
        <v>1052</v>
      </c>
      <c r="B2" s="112"/>
      <c r="C2" s="112"/>
    </row>
    <row r="3" s="105" customFormat="1" customHeight="1" spans="3:3">
      <c r="C3" s="226" t="s">
        <v>30</v>
      </c>
    </row>
    <row r="4" s="106" customFormat="1" customHeight="1" spans="1:3">
      <c r="A4" s="114" t="s">
        <v>1053</v>
      </c>
      <c r="B4" s="114" t="s">
        <v>1054</v>
      </c>
      <c r="C4" s="115" t="s">
        <v>1055</v>
      </c>
    </row>
    <row r="5" s="253" customFormat="1" customHeight="1" spans="1:3">
      <c r="A5" s="254">
        <v>301</v>
      </c>
      <c r="B5" s="254" t="s">
        <v>1056</v>
      </c>
      <c r="C5" s="255">
        <f>SUM(C6:C17)</f>
        <v>205894.17</v>
      </c>
    </row>
    <row r="6" s="175" customFormat="1" customHeight="1" spans="1:3">
      <c r="A6" s="256" t="s">
        <v>1057</v>
      </c>
      <c r="B6" s="257" t="s">
        <v>1058</v>
      </c>
      <c r="C6" s="258">
        <v>70773.57</v>
      </c>
    </row>
    <row r="7" s="105" customFormat="1" customHeight="1" spans="1:3">
      <c r="A7" s="259" t="s">
        <v>1059</v>
      </c>
      <c r="B7" s="257" t="s">
        <v>1060</v>
      </c>
      <c r="C7" s="258">
        <v>46048.44</v>
      </c>
    </row>
    <row r="8" s="106" customFormat="1" customHeight="1" spans="1:3">
      <c r="A8" s="259" t="s">
        <v>1061</v>
      </c>
      <c r="B8" s="257" t="s">
        <v>1062</v>
      </c>
      <c r="C8" s="258">
        <v>464.15</v>
      </c>
    </row>
    <row r="9" s="105" customFormat="1" customHeight="1" spans="1:3">
      <c r="A9" s="259" t="s">
        <v>1063</v>
      </c>
      <c r="B9" s="257" t="s">
        <v>1064</v>
      </c>
      <c r="C9" s="258">
        <v>28076.43</v>
      </c>
    </row>
    <row r="10" s="105" customFormat="1" customHeight="1" spans="1:3">
      <c r="A10" s="259" t="s">
        <v>1065</v>
      </c>
      <c r="B10" s="257" t="s">
        <v>1066</v>
      </c>
      <c r="C10" s="258">
        <v>26824.88</v>
      </c>
    </row>
    <row r="11" s="106" customFormat="1" customHeight="1" spans="1:3">
      <c r="A11" s="259" t="s">
        <v>1067</v>
      </c>
      <c r="B11" s="257" t="s">
        <v>1068</v>
      </c>
      <c r="C11" s="258">
        <v>6912.92</v>
      </c>
    </row>
    <row r="12" s="105" customFormat="1" customHeight="1" spans="1:3">
      <c r="A12" s="259" t="s">
        <v>1069</v>
      </c>
      <c r="B12" s="257" t="s">
        <v>1070</v>
      </c>
      <c r="C12" s="258">
        <v>6445.59</v>
      </c>
    </row>
    <row r="13" s="105" customFormat="1" customHeight="1" spans="1:3">
      <c r="A13" s="259" t="s">
        <v>1071</v>
      </c>
      <c r="B13" s="257" t="s">
        <v>1072</v>
      </c>
      <c r="C13" s="258">
        <v>8933.19</v>
      </c>
    </row>
    <row r="14" s="105" customFormat="1" customHeight="1" spans="1:3">
      <c r="A14" s="259" t="s">
        <v>1073</v>
      </c>
      <c r="B14" s="257" t="s">
        <v>1074</v>
      </c>
      <c r="C14" s="258">
        <v>1235.77</v>
      </c>
    </row>
    <row r="15" s="105" customFormat="1" customHeight="1" spans="1:3">
      <c r="A15" s="259" t="s">
        <v>1075</v>
      </c>
      <c r="B15" s="257" t="s">
        <v>1076</v>
      </c>
      <c r="C15" s="258">
        <v>9704.99</v>
      </c>
    </row>
    <row r="16" s="105" customFormat="1" customHeight="1" spans="1:3">
      <c r="A16" s="259" t="s">
        <v>1077</v>
      </c>
      <c r="B16" s="257" t="s">
        <v>1078</v>
      </c>
      <c r="C16" s="258"/>
    </row>
    <row r="17" s="105" customFormat="1" customHeight="1" spans="1:3">
      <c r="A17" s="259" t="s">
        <v>1079</v>
      </c>
      <c r="B17" s="257" t="s">
        <v>1080</v>
      </c>
      <c r="C17" s="258">
        <v>474.24</v>
      </c>
    </row>
    <row r="18" s="105" customFormat="1" customHeight="1" spans="1:3">
      <c r="A18" s="260">
        <v>302</v>
      </c>
      <c r="B18" s="261" t="s">
        <v>1081</v>
      </c>
      <c r="C18" s="255">
        <f>SUM(C19:C31)</f>
        <v>16175.929949</v>
      </c>
    </row>
    <row r="19" s="105" customFormat="1" customHeight="1" spans="1:3">
      <c r="A19" s="259" t="s">
        <v>1082</v>
      </c>
      <c r="B19" s="257" t="s">
        <v>1083</v>
      </c>
      <c r="C19" s="258">
        <v>2773.7315</v>
      </c>
    </row>
    <row r="20" s="105" customFormat="1" customHeight="1" spans="1:3">
      <c r="A20" s="259" t="s">
        <v>1084</v>
      </c>
      <c r="B20" s="257" t="s">
        <v>1085</v>
      </c>
      <c r="C20" s="258">
        <v>442.33</v>
      </c>
    </row>
    <row r="21" s="105" customFormat="1" customHeight="1" spans="1:3">
      <c r="A21" s="259" t="s">
        <v>1086</v>
      </c>
      <c r="B21" s="257" t="s">
        <v>1087</v>
      </c>
      <c r="C21" s="258">
        <v>1913.03</v>
      </c>
    </row>
    <row r="22" s="105" customFormat="1" customHeight="1" spans="1:3">
      <c r="A22" s="259" t="s">
        <v>1088</v>
      </c>
      <c r="B22" s="257" t="s">
        <v>1089</v>
      </c>
      <c r="C22" s="258">
        <v>819.48</v>
      </c>
    </row>
    <row r="23" s="105" customFormat="1" customHeight="1" spans="1:3">
      <c r="A23" s="259" t="s">
        <v>1090</v>
      </c>
      <c r="B23" s="257" t="s">
        <v>1091</v>
      </c>
      <c r="C23" s="258">
        <v>3219.058449</v>
      </c>
    </row>
    <row r="24" s="105" customFormat="1" customHeight="1" spans="1:3">
      <c r="A24" s="259" t="s">
        <v>1092</v>
      </c>
      <c r="B24" s="257" t="s">
        <v>1093</v>
      </c>
      <c r="C24" s="258"/>
    </row>
    <row r="25" s="105" customFormat="1" customHeight="1" spans="1:3">
      <c r="A25" s="259" t="s">
        <v>1094</v>
      </c>
      <c r="B25" s="257" t="s">
        <v>1095</v>
      </c>
      <c r="C25" s="258">
        <v>264.2</v>
      </c>
    </row>
    <row r="26" s="105" customFormat="1" customHeight="1" spans="1:3">
      <c r="A26" s="259" t="s">
        <v>1096</v>
      </c>
      <c r="B26" s="257" t="s">
        <v>1097</v>
      </c>
      <c r="C26" s="258">
        <v>92.28</v>
      </c>
    </row>
    <row r="27" s="105" customFormat="1" customHeight="1" spans="1:3">
      <c r="A27" s="259" t="s">
        <v>1098</v>
      </c>
      <c r="B27" s="257" t="s">
        <v>1099</v>
      </c>
      <c r="C27" s="258">
        <v>1815.59</v>
      </c>
    </row>
    <row r="28" s="105" customFormat="1" customHeight="1" spans="1:3">
      <c r="A28" s="259" t="s">
        <v>1100</v>
      </c>
      <c r="B28" s="257" t="s">
        <v>1101</v>
      </c>
      <c r="C28" s="258">
        <v>1600.62</v>
      </c>
    </row>
    <row r="29" s="105" customFormat="1" customHeight="1" spans="1:3">
      <c r="A29" s="259" t="s">
        <v>1102</v>
      </c>
      <c r="B29" s="257" t="s">
        <v>1103</v>
      </c>
      <c r="C29" s="258">
        <v>460.77</v>
      </c>
    </row>
    <row r="30" s="105" customFormat="1" customHeight="1" spans="1:3">
      <c r="A30" s="259" t="s">
        <v>1104</v>
      </c>
      <c r="B30" s="257" t="s">
        <v>1105</v>
      </c>
      <c r="C30" s="258">
        <v>967.89</v>
      </c>
    </row>
    <row r="31" s="105" customFormat="1" customHeight="1" spans="1:3">
      <c r="A31" s="259" t="s">
        <v>1106</v>
      </c>
      <c r="B31" s="257" t="s">
        <v>1107</v>
      </c>
      <c r="C31" s="258">
        <v>1806.95</v>
      </c>
    </row>
    <row r="32" s="105" customFormat="1" customHeight="1" spans="1:3">
      <c r="A32" s="260">
        <v>303</v>
      </c>
      <c r="B32" s="261" t="s">
        <v>1108</v>
      </c>
      <c r="C32" s="255">
        <f>SUM(C33:C38)</f>
        <v>8722.51</v>
      </c>
    </row>
    <row r="33" s="105" customFormat="1" customHeight="1" spans="1:3">
      <c r="A33" s="259" t="s">
        <v>1109</v>
      </c>
      <c r="B33" s="257" t="s">
        <v>1110</v>
      </c>
      <c r="C33" s="258">
        <v>1829.65</v>
      </c>
    </row>
    <row r="34" s="105" customFormat="1" customHeight="1" spans="1:3">
      <c r="A34" s="259" t="s">
        <v>1111</v>
      </c>
      <c r="B34" s="257" t="s">
        <v>1112</v>
      </c>
      <c r="C34" s="258">
        <v>6320.64</v>
      </c>
    </row>
    <row r="35" s="105" customFormat="1" customHeight="1" spans="1:3">
      <c r="A35" s="259" t="s">
        <v>1113</v>
      </c>
      <c r="B35" s="257" t="s">
        <v>1114</v>
      </c>
      <c r="C35" s="258">
        <v>70.21</v>
      </c>
    </row>
    <row r="36" s="105" customFormat="1" customHeight="1" spans="1:3">
      <c r="A36" s="259" t="s">
        <v>1115</v>
      </c>
      <c r="B36" s="257" t="s">
        <v>1116</v>
      </c>
      <c r="C36" s="258">
        <v>98.95</v>
      </c>
    </row>
    <row r="37" s="105" customFormat="1" customHeight="1" spans="1:3">
      <c r="A37" s="259" t="s">
        <v>1117</v>
      </c>
      <c r="B37" s="257" t="s">
        <v>1118</v>
      </c>
      <c r="C37" s="258">
        <v>403.06</v>
      </c>
    </row>
    <row r="38" s="105" customFormat="1" customHeight="1" spans="1:3">
      <c r="A38" s="259" t="s">
        <v>1119</v>
      </c>
      <c r="B38" s="257" t="s">
        <v>1120</v>
      </c>
      <c r="C38" s="258"/>
    </row>
    <row r="39" s="105" customFormat="1" customHeight="1" spans="1:3">
      <c r="A39" s="262" t="s">
        <v>1121</v>
      </c>
      <c r="B39" s="263"/>
      <c r="C39" s="264">
        <f>C32+C18+C5</f>
        <v>230792.609949</v>
      </c>
    </row>
    <row r="40" s="105" customFormat="1" customHeight="1" spans="3:3">
      <c r="C40" s="118"/>
    </row>
  </sheetData>
  <mergeCells count="2">
    <mergeCell ref="A2:C2"/>
    <mergeCell ref="A39:B39"/>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workbookViewId="0">
      <selection activeCell="D6" sqref="D6"/>
    </sheetView>
  </sheetViews>
  <sheetFormatPr defaultColWidth="7" defaultRowHeight="13.8"/>
  <cols>
    <col min="1" max="4" width="20.8796296296296" style="55" customWidth="1"/>
    <col min="5" max="5" width="10.3796296296296" style="50" hidden="1" customWidth="1"/>
    <col min="6" max="6" width="9.62962962962963" style="57" hidden="1" customWidth="1"/>
    <col min="7" max="7" width="8.12962962962963" style="57" hidden="1" customWidth="1"/>
    <col min="8" max="8" width="9.62962962962963" style="58" hidden="1" customWidth="1"/>
    <col min="9" max="9" width="17.5" style="58" hidden="1" customWidth="1"/>
    <col min="10" max="10" width="12.5" style="59" hidden="1" customWidth="1"/>
    <col min="11" max="11" width="7" style="60" hidden="1" customWidth="1"/>
    <col min="12" max="13" width="7" style="57" hidden="1" customWidth="1"/>
    <col min="14" max="14" width="13.8796296296296" style="57" hidden="1" customWidth="1"/>
    <col min="15" max="15" width="7.87962962962963" style="57" hidden="1" customWidth="1"/>
    <col min="16" max="16" width="9.5" style="57" hidden="1" customWidth="1"/>
    <col min="17" max="17" width="6.87962962962963" style="57" hidden="1" customWidth="1"/>
    <col min="18" max="18" width="9" style="57" hidden="1" customWidth="1"/>
    <col min="19" max="19" width="5.87962962962963" style="57" hidden="1" customWidth="1"/>
    <col min="20" max="20" width="5.25" style="57" hidden="1" customWidth="1"/>
    <col min="21" max="21" width="6.5" style="57" hidden="1" customWidth="1"/>
    <col min="22" max="23" width="7" style="57" hidden="1" customWidth="1"/>
    <col min="24" max="24" width="10.6296296296296" style="57" hidden="1" customWidth="1"/>
    <col min="25" max="25" width="10.5" style="57" hidden="1" customWidth="1"/>
    <col min="26" max="26" width="7" style="57" hidden="1" customWidth="1"/>
    <col min="27" max="16384" width="7" style="57"/>
  </cols>
  <sheetData>
    <row r="1" ht="21.75" customHeight="1" spans="1:4">
      <c r="A1" s="61" t="s">
        <v>1122</v>
      </c>
      <c r="B1" s="61"/>
      <c r="C1" s="61"/>
      <c r="D1" s="61"/>
    </row>
    <row r="2" ht="51.75" customHeight="1" spans="1:10">
      <c r="A2" s="142" t="s">
        <v>1123</v>
      </c>
      <c r="B2" s="143"/>
      <c r="C2" s="143"/>
      <c r="D2" s="143"/>
      <c r="H2" s="57"/>
      <c r="I2" s="57"/>
      <c r="J2" s="57"/>
    </row>
    <row r="3" ht="18.75" customHeight="1" spans="4:14">
      <c r="D3" s="133" t="s">
        <v>30</v>
      </c>
      <c r="F3" s="57">
        <v>12.11</v>
      </c>
      <c r="H3" s="57">
        <v>12.22</v>
      </c>
      <c r="I3" s="57"/>
      <c r="J3" s="57"/>
      <c r="N3" s="57">
        <v>1.2</v>
      </c>
    </row>
    <row r="4" s="141" customFormat="1" ht="34.5" customHeight="1" spans="1:16">
      <c r="A4" s="144" t="s">
        <v>1124</v>
      </c>
      <c r="B4" s="149" t="s">
        <v>1125</v>
      </c>
      <c r="C4" s="149" t="s">
        <v>1126</v>
      </c>
      <c r="D4" s="144" t="s">
        <v>67</v>
      </c>
      <c r="E4" s="53"/>
      <c r="H4" s="145" t="s">
        <v>1127</v>
      </c>
      <c r="I4" s="145" t="s">
        <v>1128</v>
      </c>
      <c r="J4" s="145" t="s">
        <v>1129</v>
      </c>
      <c r="K4" s="152"/>
      <c r="N4" s="145" t="s">
        <v>1127</v>
      </c>
      <c r="O4" s="153" t="s">
        <v>1128</v>
      </c>
      <c r="P4" s="145" t="s">
        <v>1129</v>
      </c>
    </row>
    <row r="5" s="104" customFormat="1" ht="34.5" customHeight="1" spans="1:26">
      <c r="A5" s="248" t="s">
        <v>1130</v>
      </c>
      <c r="B5" s="147">
        <v>21221</v>
      </c>
      <c r="C5" s="147">
        <v>42611</v>
      </c>
      <c r="D5" s="147">
        <v>37583</v>
      </c>
      <c r="E5" s="79">
        <v>105429</v>
      </c>
      <c r="F5" s="104">
        <v>595734.14</v>
      </c>
      <c r="G5" s="104">
        <f>104401+13602</f>
        <v>118003</v>
      </c>
      <c r="H5" s="249" t="s">
        <v>36</v>
      </c>
      <c r="I5" s="249" t="s">
        <v>1131</v>
      </c>
      <c r="J5" s="249">
        <v>596221.15</v>
      </c>
      <c r="K5" s="104" t="e">
        <f>H5-A5</f>
        <v>#VALUE!</v>
      </c>
      <c r="L5" s="104" t="e">
        <f>J5-#REF!</f>
        <v>#REF!</v>
      </c>
      <c r="M5" s="104">
        <v>75943</v>
      </c>
      <c r="N5" s="249" t="s">
        <v>36</v>
      </c>
      <c r="O5" s="249" t="s">
        <v>1131</v>
      </c>
      <c r="P5" s="249">
        <v>643048.95</v>
      </c>
      <c r="Q5" s="104" t="e">
        <f>N5-A5</f>
        <v>#VALUE!</v>
      </c>
      <c r="R5" s="104" t="e">
        <f>P5-#REF!</f>
        <v>#REF!</v>
      </c>
      <c r="T5" s="104">
        <v>717759</v>
      </c>
      <c r="V5" s="252" t="s">
        <v>36</v>
      </c>
      <c r="W5" s="252" t="s">
        <v>1131</v>
      </c>
      <c r="X5" s="252">
        <v>659380.53</v>
      </c>
      <c r="Y5" s="104" t="e">
        <f>#REF!-X5</f>
        <v>#REF!</v>
      </c>
      <c r="Z5" s="104" t="e">
        <f>V5-A5</f>
        <v>#VALUE!</v>
      </c>
    </row>
    <row r="6" s="104" customFormat="1" ht="34.5" customHeight="1" spans="1:26">
      <c r="A6" s="250" t="s">
        <v>1132</v>
      </c>
      <c r="B6" s="150">
        <f>B5</f>
        <v>21221</v>
      </c>
      <c r="C6" s="150">
        <f t="shared" ref="C6:Z6" si="0">C5</f>
        <v>42611</v>
      </c>
      <c r="D6" s="150">
        <f t="shared" si="0"/>
        <v>37583</v>
      </c>
      <c r="E6" s="251">
        <f t="shared" si="0"/>
        <v>105429</v>
      </c>
      <c r="F6" s="251">
        <f t="shared" si="0"/>
        <v>595734.14</v>
      </c>
      <c r="G6" s="251">
        <f t="shared" si="0"/>
        <v>118003</v>
      </c>
      <c r="H6" s="251" t="str">
        <f t="shared" si="0"/>
        <v>201</v>
      </c>
      <c r="I6" s="251" t="str">
        <f t="shared" si="0"/>
        <v>一般公共服务支出类合计</v>
      </c>
      <c r="J6" s="251">
        <f t="shared" si="0"/>
        <v>596221.15</v>
      </c>
      <c r="K6" s="251" t="e">
        <f t="shared" si="0"/>
        <v>#VALUE!</v>
      </c>
      <c r="L6" s="251" t="e">
        <f t="shared" si="0"/>
        <v>#REF!</v>
      </c>
      <c r="M6" s="251">
        <f t="shared" si="0"/>
        <v>75943</v>
      </c>
      <c r="N6" s="251" t="str">
        <f t="shared" si="0"/>
        <v>201</v>
      </c>
      <c r="O6" s="251" t="str">
        <f t="shared" si="0"/>
        <v>一般公共服务支出类合计</v>
      </c>
      <c r="P6" s="251">
        <f t="shared" si="0"/>
        <v>643048.95</v>
      </c>
      <c r="Q6" s="251" t="e">
        <f t="shared" si="0"/>
        <v>#VALUE!</v>
      </c>
      <c r="R6" s="251" t="e">
        <f t="shared" si="0"/>
        <v>#REF!</v>
      </c>
      <c r="S6" s="251">
        <f t="shared" si="0"/>
        <v>0</v>
      </c>
      <c r="T6" s="251">
        <f t="shared" si="0"/>
        <v>717759</v>
      </c>
      <c r="U6" s="251">
        <f t="shared" si="0"/>
        <v>0</v>
      </c>
      <c r="V6" s="251" t="str">
        <f t="shared" si="0"/>
        <v>201</v>
      </c>
      <c r="W6" s="251" t="str">
        <f t="shared" si="0"/>
        <v>一般公共服务支出类合计</v>
      </c>
      <c r="X6" s="251">
        <f t="shared" si="0"/>
        <v>659380.53</v>
      </c>
      <c r="Y6" s="251" t="e">
        <f t="shared" si="0"/>
        <v>#REF!</v>
      </c>
      <c r="Z6" s="251" t="e">
        <f t="shared" si="0"/>
        <v>#VALUE!</v>
      </c>
    </row>
    <row r="7" ht="19.5" customHeight="1" spans="18:26">
      <c r="R7" s="104"/>
      <c r="V7" s="154" t="s">
        <v>1133</v>
      </c>
      <c r="W7" s="154" t="s">
        <v>1134</v>
      </c>
      <c r="X7" s="155">
        <v>19998</v>
      </c>
      <c r="Y7" s="57" t="e">
        <f>#REF!-X7</f>
        <v>#REF!</v>
      </c>
      <c r="Z7" s="57">
        <f>V7-A7</f>
        <v>232</v>
      </c>
    </row>
    <row r="8" ht="19.5" customHeight="1" spans="18:26">
      <c r="R8" s="104"/>
      <c r="V8" s="154" t="s">
        <v>1135</v>
      </c>
      <c r="W8" s="154" t="s">
        <v>1136</v>
      </c>
      <c r="X8" s="155">
        <v>19998</v>
      </c>
      <c r="Y8" s="57" t="e">
        <f>#REF!-X8</f>
        <v>#REF!</v>
      </c>
      <c r="Z8" s="57">
        <f>V8-A8</f>
        <v>23203</v>
      </c>
    </row>
    <row r="9" ht="19.5" customHeight="1" spans="18:26">
      <c r="R9" s="104"/>
      <c r="V9" s="154" t="s">
        <v>1137</v>
      </c>
      <c r="W9" s="154" t="s">
        <v>1138</v>
      </c>
      <c r="X9" s="155">
        <v>19998</v>
      </c>
      <c r="Y9" s="57" t="e">
        <f>#REF!-X9</f>
        <v>#REF!</v>
      </c>
      <c r="Z9" s="57">
        <f>V9-A9</f>
        <v>2320301</v>
      </c>
    </row>
    <row r="10" ht="19.5" customHeight="1" spans="18:18">
      <c r="R10" s="104"/>
    </row>
    <row r="11" ht="19.5" customHeight="1" spans="1:18">
      <c r="A11" s="57"/>
      <c r="B11" s="57"/>
      <c r="C11" s="57"/>
      <c r="D11" s="57"/>
      <c r="E11" s="57"/>
      <c r="H11" s="57"/>
      <c r="I11" s="57"/>
      <c r="J11" s="57"/>
      <c r="K11" s="57"/>
      <c r="R11" s="104"/>
    </row>
    <row r="12" ht="19.5" customHeight="1" spans="1:18">
      <c r="A12" s="57"/>
      <c r="B12" s="57"/>
      <c r="C12" s="57"/>
      <c r="D12" s="57"/>
      <c r="E12" s="57"/>
      <c r="H12" s="57"/>
      <c r="I12" s="57"/>
      <c r="J12" s="57"/>
      <c r="K12" s="57"/>
      <c r="R12" s="104"/>
    </row>
    <row r="13" ht="19.5" customHeight="1" spans="1:18">
      <c r="A13" s="57"/>
      <c r="B13" s="57"/>
      <c r="C13" s="57"/>
      <c r="D13" s="57"/>
      <c r="E13" s="57"/>
      <c r="H13" s="57"/>
      <c r="I13" s="57"/>
      <c r="J13" s="57"/>
      <c r="K13" s="57"/>
      <c r="R13" s="104"/>
    </row>
    <row r="14" ht="19.5" customHeight="1" spans="1:18">
      <c r="A14" s="57"/>
      <c r="B14" s="57"/>
      <c r="C14" s="57"/>
      <c r="D14" s="57"/>
      <c r="E14" s="57"/>
      <c r="H14" s="57"/>
      <c r="I14" s="57"/>
      <c r="J14" s="57"/>
      <c r="K14" s="57"/>
      <c r="R14" s="104"/>
    </row>
    <row r="15" ht="19.5" customHeight="1" spans="1:18">
      <c r="A15" s="57"/>
      <c r="B15" s="57"/>
      <c r="C15" s="57"/>
      <c r="D15" s="57"/>
      <c r="E15" s="57"/>
      <c r="H15" s="57"/>
      <c r="I15" s="57"/>
      <c r="J15" s="57"/>
      <c r="K15" s="57"/>
      <c r="R15" s="104"/>
    </row>
    <row r="16" ht="19.5" customHeight="1" spans="1:18">
      <c r="A16" s="57"/>
      <c r="B16" s="57"/>
      <c r="C16" s="57"/>
      <c r="D16" s="57"/>
      <c r="E16" s="57"/>
      <c r="H16" s="57"/>
      <c r="I16" s="57"/>
      <c r="J16" s="57"/>
      <c r="K16" s="57"/>
      <c r="R16" s="104"/>
    </row>
    <row r="17" ht="19.5" customHeight="1" spans="1:18">
      <c r="A17" s="57"/>
      <c r="B17" s="57"/>
      <c r="C17" s="57"/>
      <c r="D17" s="57"/>
      <c r="E17" s="57"/>
      <c r="H17" s="57"/>
      <c r="I17" s="57"/>
      <c r="J17" s="57"/>
      <c r="K17" s="57"/>
      <c r="R17" s="104"/>
    </row>
    <row r="18" ht="19.5" customHeight="1" spans="1:18">
      <c r="A18" s="57"/>
      <c r="B18" s="57"/>
      <c r="C18" s="57"/>
      <c r="D18" s="57"/>
      <c r="E18" s="57"/>
      <c r="H18" s="57"/>
      <c r="I18" s="57"/>
      <c r="J18" s="57"/>
      <c r="K18" s="57"/>
      <c r="R18" s="104"/>
    </row>
    <row r="19" ht="19.5" customHeight="1" spans="1:18">
      <c r="A19" s="57"/>
      <c r="B19" s="57"/>
      <c r="C19" s="57"/>
      <c r="D19" s="57"/>
      <c r="E19" s="57"/>
      <c r="H19" s="57"/>
      <c r="I19" s="57"/>
      <c r="J19" s="57"/>
      <c r="K19" s="57"/>
      <c r="R19" s="104"/>
    </row>
    <row r="20" ht="19.5" customHeight="1" spans="1:18">
      <c r="A20" s="57"/>
      <c r="B20" s="57"/>
      <c r="C20" s="57"/>
      <c r="D20" s="57"/>
      <c r="E20" s="57"/>
      <c r="H20" s="57"/>
      <c r="I20" s="57"/>
      <c r="J20" s="57"/>
      <c r="K20" s="57"/>
      <c r="R20" s="104"/>
    </row>
    <row r="21" ht="19.5" customHeight="1" spans="1:18">
      <c r="A21" s="57"/>
      <c r="B21" s="57"/>
      <c r="C21" s="57"/>
      <c r="D21" s="57"/>
      <c r="E21" s="57"/>
      <c r="H21" s="57"/>
      <c r="I21" s="57"/>
      <c r="J21" s="57"/>
      <c r="K21" s="57"/>
      <c r="R21" s="104"/>
    </row>
    <row r="22" ht="19.5" customHeight="1" spans="1:18">
      <c r="A22" s="57"/>
      <c r="B22" s="57"/>
      <c r="C22" s="57"/>
      <c r="D22" s="57"/>
      <c r="E22" s="57"/>
      <c r="H22" s="57"/>
      <c r="I22" s="57"/>
      <c r="J22" s="57"/>
      <c r="K22" s="57"/>
      <c r="R22" s="104"/>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3"/>
  <sheetViews>
    <sheetView workbookViewId="0">
      <selection activeCell="B94" sqref="B94"/>
    </sheetView>
  </sheetViews>
  <sheetFormatPr defaultColWidth="7.87962962962963" defaultRowHeight="27" customHeight="1" outlineLevelCol="1"/>
  <cols>
    <col min="1" max="1" width="64.8796296296296" style="237" customWidth="1"/>
    <col min="2" max="2" width="21.5" style="238" customWidth="1"/>
    <col min="3" max="3" width="8" style="237" customWidth="1"/>
    <col min="4" max="248" width="7.87962962962963" style="237"/>
    <col min="249" max="249" width="35.75" style="237" customWidth="1"/>
    <col min="250" max="250" width="7.87962962962963" style="237" hidden="1" customWidth="1"/>
    <col min="251" max="252" width="12" style="237" customWidth="1"/>
    <col min="253" max="253" width="8" style="237" customWidth="1"/>
    <col min="254" max="254" width="7.87962962962963" style="237" customWidth="1"/>
    <col min="255" max="256" width="7.87962962962963" style="237" hidden="1" customWidth="1"/>
    <col min="257" max="504" width="7.87962962962963" style="237"/>
    <col min="505" max="505" width="35.75" style="237" customWidth="1"/>
    <col min="506" max="506" width="7.87962962962963" style="237" hidden="1" customWidth="1"/>
    <col min="507" max="508" width="12" style="237" customWidth="1"/>
    <col min="509" max="509" width="8" style="237" customWidth="1"/>
    <col min="510" max="510" width="7.87962962962963" style="237" customWidth="1"/>
    <col min="511" max="512" width="7.87962962962963" style="237" hidden="1" customWidth="1"/>
    <col min="513" max="760" width="7.87962962962963" style="237"/>
    <col min="761" max="761" width="35.75" style="237" customWidth="1"/>
    <col min="762" max="762" width="7.87962962962963" style="237" hidden="1" customWidth="1"/>
    <col min="763" max="764" width="12" style="237" customWidth="1"/>
    <col min="765" max="765" width="8" style="237" customWidth="1"/>
    <col min="766" max="766" width="7.87962962962963" style="237" customWidth="1"/>
    <col min="767" max="768" width="7.87962962962963" style="237" hidden="1" customWidth="1"/>
    <col min="769" max="1016" width="7.87962962962963" style="237"/>
    <col min="1017" max="1017" width="35.75" style="237" customWidth="1"/>
    <col min="1018" max="1018" width="7.87962962962963" style="237" hidden="1" customWidth="1"/>
    <col min="1019" max="1020" width="12" style="237" customWidth="1"/>
    <col min="1021" max="1021" width="8" style="237" customWidth="1"/>
    <col min="1022" max="1022" width="7.87962962962963" style="237" customWidth="1"/>
    <col min="1023" max="1024" width="7.87962962962963" style="237" hidden="1" customWidth="1"/>
    <col min="1025" max="1272" width="7.87962962962963" style="237"/>
    <col min="1273" max="1273" width="35.75" style="237" customWidth="1"/>
    <col min="1274" max="1274" width="7.87962962962963" style="237" hidden="1" customWidth="1"/>
    <col min="1275" max="1276" width="12" style="237" customWidth="1"/>
    <col min="1277" max="1277" width="8" style="237" customWidth="1"/>
    <col min="1278" max="1278" width="7.87962962962963" style="237" customWidth="1"/>
    <col min="1279" max="1280" width="7.87962962962963" style="237" hidden="1" customWidth="1"/>
    <col min="1281" max="1528" width="7.87962962962963" style="237"/>
    <col min="1529" max="1529" width="35.75" style="237" customWidth="1"/>
    <col min="1530" max="1530" width="7.87962962962963" style="237" hidden="1" customWidth="1"/>
    <col min="1531" max="1532" width="12" style="237" customWidth="1"/>
    <col min="1533" max="1533" width="8" style="237" customWidth="1"/>
    <col min="1534" max="1534" width="7.87962962962963" style="237" customWidth="1"/>
    <col min="1535" max="1536" width="7.87962962962963" style="237" hidden="1" customWidth="1"/>
    <col min="1537" max="1784" width="7.87962962962963" style="237"/>
    <col min="1785" max="1785" width="35.75" style="237" customWidth="1"/>
    <col min="1786" max="1786" width="7.87962962962963" style="237" hidden="1" customWidth="1"/>
    <col min="1787" max="1788" width="12" style="237" customWidth="1"/>
    <col min="1789" max="1789" width="8" style="237" customWidth="1"/>
    <col min="1790" max="1790" width="7.87962962962963" style="237" customWidth="1"/>
    <col min="1791" max="1792" width="7.87962962962963" style="237" hidden="1" customWidth="1"/>
    <col min="1793" max="2040" width="7.87962962962963" style="237"/>
    <col min="2041" max="2041" width="35.75" style="237" customWidth="1"/>
    <col min="2042" max="2042" width="7.87962962962963" style="237" hidden="1" customWidth="1"/>
    <col min="2043" max="2044" width="12" style="237" customWidth="1"/>
    <col min="2045" max="2045" width="8" style="237" customWidth="1"/>
    <col min="2046" max="2046" width="7.87962962962963" style="237" customWidth="1"/>
    <col min="2047" max="2048" width="7.87962962962963" style="237" hidden="1" customWidth="1"/>
    <col min="2049" max="2296" width="7.87962962962963" style="237"/>
    <col min="2297" max="2297" width="35.75" style="237" customWidth="1"/>
    <col min="2298" max="2298" width="7.87962962962963" style="237" hidden="1" customWidth="1"/>
    <col min="2299" max="2300" width="12" style="237" customWidth="1"/>
    <col min="2301" max="2301" width="8" style="237" customWidth="1"/>
    <col min="2302" max="2302" width="7.87962962962963" style="237" customWidth="1"/>
    <col min="2303" max="2304" width="7.87962962962963" style="237" hidden="1" customWidth="1"/>
    <col min="2305" max="2552" width="7.87962962962963" style="237"/>
    <col min="2553" max="2553" width="35.75" style="237" customWidth="1"/>
    <col min="2554" max="2554" width="7.87962962962963" style="237" hidden="1" customWidth="1"/>
    <col min="2555" max="2556" width="12" style="237" customWidth="1"/>
    <col min="2557" max="2557" width="8" style="237" customWidth="1"/>
    <col min="2558" max="2558" width="7.87962962962963" style="237" customWidth="1"/>
    <col min="2559" max="2560" width="7.87962962962963" style="237" hidden="1" customWidth="1"/>
    <col min="2561" max="2808" width="7.87962962962963" style="237"/>
    <col min="2809" max="2809" width="35.75" style="237" customWidth="1"/>
    <col min="2810" max="2810" width="7.87962962962963" style="237" hidden="1" customWidth="1"/>
    <col min="2811" max="2812" width="12" style="237" customWidth="1"/>
    <col min="2813" max="2813" width="8" style="237" customWidth="1"/>
    <col min="2814" max="2814" width="7.87962962962963" style="237" customWidth="1"/>
    <col min="2815" max="2816" width="7.87962962962963" style="237" hidden="1" customWidth="1"/>
    <col min="2817" max="3064" width="7.87962962962963" style="237"/>
    <col min="3065" max="3065" width="35.75" style="237" customWidth="1"/>
    <col min="3066" max="3066" width="7.87962962962963" style="237" hidden="1" customWidth="1"/>
    <col min="3067" max="3068" width="12" style="237" customWidth="1"/>
    <col min="3069" max="3069" width="8" style="237" customWidth="1"/>
    <col min="3070" max="3070" width="7.87962962962963" style="237" customWidth="1"/>
    <col min="3071" max="3072" width="7.87962962962963" style="237" hidden="1" customWidth="1"/>
    <col min="3073" max="3320" width="7.87962962962963" style="237"/>
    <col min="3321" max="3321" width="35.75" style="237" customWidth="1"/>
    <col min="3322" max="3322" width="7.87962962962963" style="237" hidden="1" customWidth="1"/>
    <col min="3323" max="3324" width="12" style="237" customWidth="1"/>
    <col min="3325" max="3325" width="8" style="237" customWidth="1"/>
    <col min="3326" max="3326" width="7.87962962962963" style="237" customWidth="1"/>
    <col min="3327" max="3328" width="7.87962962962963" style="237" hidden="1" customWidth="1"/>
    <col min="3329" max="3576" width="7.87962962962963" style="237"/>
    <col min="3577" max="3577" width="35.75" style="237" customWidth="1"/>
    <col min="3578" max="3578" width="7.87962962962963" style="237" hidden="1" customWidth="1"/>
    <col min="3579" max="3580" width="12" style="237" customWidth="1"/>
    <col min="3581" max="3581" width="8" style="237" customWidth="1"/>
    <col min="3582" max="3582" width="7.87962962962963" style="237" customWidth="1"/>
    <col min="3583" max="3584" width="7.87962962962963" style="237" hidden="1" customWidth="1"/>
    <col min="3585" max="3832" width="7.87962962962963" style="237"/>
    <col min="3833" max="3833" width="35.75" style="237" customWidth="1"/>
    <col min="3834" max="3834" width="7.87962962962963" style="237" hidden="1" customWidth="1"/>
    <col min="3835" max="3836" width="12" style="237" customWidth="1"/>
    <col min="3837" max="3837" width="8" style="237" customWidth="1"/>
    <col min="3838" max="3838" width="7.87962962962963" style="237" customWidth="1"/>
    <col min="3839" max="3840" width="7.87962962962963" style="237" hidden="1" customWidth="1"/>
    <col min="3841" max="4088" width="7.87962962962963" style="237"/>
    <col min="4089" max="4089" width="35.75" style="237" customWidth="1"/>
    <col min="4090" max="4090" width="7.87962962962963" style="237" hidden="1" customWidth="1"/>
    <col min="4091" max="4092" width="12" style="237" customWidth="1"/>
    <col min="4093" max="4093" width="8" style="237" customWidth="1"/>
    <col min="4094" max="4094" width="7.87962962962963" style="237" customWidth="1"/>
    <col min="4095" max="4096" width="7.87962962962963" style="237" hidden="1" customWidth="1"/>
    <col min="4097" max="4344" width="7.87962962962963" style="237"/>
    <col min="4345" max="4345" width="35.75" style="237" customWidth="1"/>
    <col min="4346" max="4346" width="7.87962962962963" style="237" hidden="1" customWidth="1"/>
    <col min="4347" max="4348" width="12" style="237" customWidth="1"/>
    <col min="4349" max="4349" width="8" style="237" customWidth="1"/>
    <col min="4350" max="4350" width="7.87962962962963" style="237" customWidth="1"/>
    <col min="4351" max="4352" width="7.87962962962963" style="237" hidden="1" customWidth="1"/>
    <col min="4353" max="4600" width="7.87962962962963" style="237"/>
    <col min="4601" max="4601" width="35.75" style="237" customWidth="1"/>
    <col min="4602" max="4602" width="7.87962962962963" style="237" hidden="1" customWidth="1"/>
    <col min="4603" max="4604" width="12" style="237" customWidth="1"/>
    <col min="4605" max="4605" width="8" style="237" customWidth="1"/>
    <col min="4606" max="4606" width="7.87962962962963" style="237" customWidth="1"/>
    <col min="4607" max="4608" width="7.87962962962963" style="237" hidden="1" customWidth="1"/>
    <col min="4609" max="4856" width="7.87962962962963" style="237"/>
    <col min="4857" max="4857" width="35.75" style="237" customWidth="1"/>
    <col min="4858" max="4858" width="7.87962962962963" style="237" hidden="1" customWidth="1"/>
    <col min="4859" max="4860" width="12" style="237" customWidth="1"/>
    <col min="4861" max="4861" width="8" style="237" customWidth="1"/>
    <col min="4862" max="4862" width="7.87962962962963" style="237" customWidth="1"/>
    <col min="4863" max="4864" width="7.87962962962963" style="237" hidden="1" customWidth="1"/>
    <col min="4865" max="5112" width="7.87962962962963" style="237"/>
    <col min="5113" max="5113" width="35.75" style="237" customWidth="1"/>
    <col min="5114" max="5114" width="7.87962962962963" style="237" hidden="1" customWidth="1"/>
    <col min="5115" max="5116" width="12" style="237" customWidth="1"/>
    <col min="5117" max="5117" width="8" style="237" customWidth="1"/>
    <col min="5118" max="5118" width="7.87962962962963" style="237" customWidth="1"/>
    <col min="5119" max="5120" width="7.87962962962963" style="237" hidden="1" customWidth="1"/>
    <col min="5121" max="5368" width="7.87962962962963" style="237"/>
    <col min="5369" max="5369" width="35.75" style="237" customWidth="1"/>
    <col min="5370" max="5370" width="7.87962962962963" style="237" hidden="1" customWidth="1"/>
    <col min="5371" max="5372" width="12" style="237" customWidth="1"/>
    <col min="5373" max="5373" width="8" style="237" customWidth="1"/>
    <col min="5374" max="5374" width="7.87962962962963" style="237" customWidth="1"/>
    <col min="5375" max="5376" width="7.87962962962963" style="237" hidden="1" customWidth="1"/>
    <col min="5377" max="5624" width="7.87962962962963" style="237"/>
    <col min="5625" max="5625" width="35.75" style="237" customWidth="1"/>
    <col min="5626" max="5626" width="7.87962962962963" style="237" hidden="1" customWidth="1"/>
    <col min="5627" max="5628" width="12" style="237" customWidth="1"/>
    <col min="5629" max="5629" width="8" style="237" customWidth="1"/>
    <col min="5630" max="5630" width="7.87962962962963" style="237" customWidth="1"/>
    <col min="5631" max="5632" width="7.87962962962963" style="237" hidden="1" customWidth="1"/>
    <col min="5633" max="5880" width="7.87962962962963" style="237"/>
    <col min="5881" max="5881" width="35.75" style="237" customWidth="1"/>
    <col min="5882" max="5882" width="7.87962962962963" style="237" hidden="1" customWidth="1"/>
    <col min="5883" max="5884" width="12" style="237" customWidth="1"/>
    <col min="5885" max="5885" width="8" style="237" customWidth="1"/>
    <col min="5886" max="5886" width="7.87962962962963" style="237" customWidth="1"/>
    <col min="5887" max="5888" width="7.87962962962963" style="237" hidden="1" customWidth="1"/>
    <col min="5889" max="6136" width="7.87962962962963" style="237"/>
    <col min="6137" max="6137" width="35.75" style="237" customWidth="1"/>
    <col min="6138" max="6138" width="7.87962962962963" style="237" hidden="1" customWidth="1"/>
    <col min="6139" max="6140" width="12" style="237" customWidth="1"/>
    <col min="6141" max="6141" width="8" style="237" customWidth="1"/>
    <col min="6142" max="6142" width="7.87962962962963" style="237" customWidth="1"/>
    <col min="6143" max="6144" width="7.87962962962963" style="237" hidden="1" customWidth="1"/>
    <col min="6145" max="6392" width="7.87962962962963" style="237"/>
    <col min="6393" max="6393" width="35.75" style="237" customWidth="1"/>
    <col min="6394" max="6394" width="7.87962962962963" style="237" hidden="1" customWidth="1"/>
    <col min="6395" max="6396" width="12" style="237" customWidth="1"/>
    <col min="6397" max="6397" width="8" style="237" customWidth="1"/>
    <col min="6398" max="6398" width="7.87962962962963" style="237" customWidth="1"/>
    <col min="6399" max="6400" width="7.87962962962963" style="237" hidden="1" customWidth="1"/>
    <col min="6401" max="6648" width="7.87962962962963" style="237"/>
    <col min="6649" max="6649" width="35.75" style="237" customWidth="1"/>
    <col min="6650" max="6650" width="7.87962962962963" style="237" hidden="1" customWidth="1"/>
    <col min="6651" max="6652" width="12" style="237" customWidth="1"/>
    <col min="6653" max="6653" width="8" style="237" customWidth="1"/>
    <col min="6654" max="6654" width="7.87962962962963" style="237" customWidth="1"/>
    <col min="6655" max="6656" width="7.87962962962963" style="237" hidden="1" customWidth="1"/>
    <col min="6657" max="6904" width="7.87962962962963" style="237"/>
    <col min="6905" max="6905" width="35.75" style="237" customWidth="1"/>
    <col min="6906" max="6906" width="7.87962962962963" style="237" hidden="1" customWidth="1"/>
    <col min="6907" max="6908" width="12" style="237" customWidth="1"/>
    <col min="6909" max="6909" width="8" style="237" customWidth="1"/>
    <col min="6910" max="6910" width="7.87962962962963" style="237" customWidth="1"/>
    <col min="6911" max="6912" width="7.87962962962963" style="237" hidden="1" customWidth="1"/>
    <col min="6913" max="7160" width="7.87962962962963" style="237"/>
    <col min="7161" max="7161" width="35.75" style="237" customWidth="1"/>
    <col min="7162" max="7162" width="7.87962962962963" style="237" hidden="1" customWidth="1"/>
    <col min="7163" max="7164" width="12" style="237" customWidth="1"/>
    <col min="7165" max="7165" width="8" style="237" customWidth="1"/>
    <col min="7166" max="7166" width="7.87962962962963" style="237" customWidth="1"/>
    <col min="7167" max="7168" width="7.87962962962963" style="237" hidden="1" customWidth="1"/>
    <col min="7169" max="7416" width="7.87962962962963" style="237"/>
    <col min="7417" max="7417" width="35.75" style="237" customWidth="1"/>
    <col min="7418" max="7418" width="7.87962962962963" style="237" hidden="1" customWidth="1"/>
    <col min="7419" max="7420" width="12" style="237" customWidth="1"/>
    <col min="7421" max="7421" width="8" style="237" customWidth="1"/>
    <col min="7422" max="7422" width="7.87962962962963" style="237" customWidth="1"/>
    <col min="7423" max="7424" width="7.87962962962963" style="237" hidden="1" customWidth="1"/>
    <col min="7425" max="7672" width="7.87962962962963" style="237"/>
    <col min="7673" max="7673" width="35.75" style="237" customWidth="1"/>
    <col min="7674" max="7674" width="7.87962962962963" style="237" hidden="1" customWidth="1"/>
    <col min="7675" max="7676" width="12" style="237" customWidth="1"/>
    <col min="7677" max="7677" width="8" style="237" customWidth="1"/>
    <col min="7678" max="7678" width="7.87962962962963" style="237" customWidth="1"/>
    <col min="7679" max="7680" width="7.87962962962963" style="237" hidden="1" customWidth="1"/>
    <col min="7681" max="7928" width="7.87962962962963" style="237"/>
    <col min="7929" max="7929" width="35.75" style="237" customWidth="1"/>
    <col min="7930" max="7930" width="7.87962962962963" style="237" hidden="1" customWidth="1"/>
    <col min="7931" max="7932" width="12" style="237" customWidth="1"/>
    <col min="7933" max="7933" width="8" style="237" customWidth="1"/>
    <col min="7934" max="7934" width="7.87962962962963" style="237" customWidth="1"/>
    <col min="7935" max="7936" width="7.87962962962963" style="237" hidden="1" customWidth="1"/>
    <col min="7937" max="8184" width="7.87962962962963" style="237"/>
    <col min="8185" max="8185" width="35.75" style="237" customWidth="1"/>
    <col min="8186" max="8186" width="7.87962962962963" style="237" hidden="1" customWidth="1"/>
    <col min="8187" max="8188" width="12" style="237" customWidth="1"/>
    <col min="8189" max="8189" width="8" style="237" customWidth="1"/>
    <col min="8190" max="8190" width="7.87962962962963" style="237" customWidth="1"/>
    <col min="8191" max="8192" width="7.87962962962963" style="237" hidden="1" customWidth="1"/>
    <col min="8193" max="8440" width="7.87962962962963" style="237"/>
    <col min="8441" max="8441" width="35.75" style="237" customWidth="1"/>
    <col min="8442" max="8442" width="7.87962962962963" style="237" hidden="1" customWidth="1"/>
    <col min="8443" max="8444" width="12" style="237" customWidth="1"/>
    <col min="8445" max="8445" width="8" style="237" customWidth="1"/>
    <col min="8446" max="8446" width="7.87962962962963" style="237" customWidth="1"/>
    <col min="8447" max="8448" width="7.87962962962963" style="237" hidden="1" customWidth="1"/>
    <col min="8449" max="8696" width="7.87962962962963" style="237"/>
    <col min="8697" max="8697" width="35.75" style="237" customWidth="1"/>
    <col min="8698" max="8698" width="7.87962962962963" style="237" hidden="1" customWidth="1"/>
    <col min="8699" max="8700" width="12" style="237" customWidth="1"/>
    <col min="8701" max="8701" width="8" style="237" customWidth="1"/>
    <col min="8702" max="8702" width="7.87962962962963" style="237" customWidth="1"/>
    <col min="8703" max="8704" width="7.87962962962963" style="237" hidden="1" customWidth="1"/>
    <col min="8705" max="8952" width="7.87962962962963" style="237"/>
    <col min="8953" max="8953" width="35.75" style="237" customWidth="1"/>
    <col min="8954" max="8954" width="7.87962962962963" style="237" hidden="1" customWidth="1"/>
    <col min="8955" max="8956" width="12" style="237" customWidth="1"/>
    <col min="8957" max="8957" width="8" style="237" customWidth="1"/>
    <col min="8958" max="8958" width="7.87962962962963" style="237" customWidth="1"/>
    <col min="8959" max="8960" width="7.87962962962963" style="237" hidden="1" customWidth="1"/>
    <col min="8961" max="9208" width="7.87962962962963" style="237"/>
    <col min="9209" max="9209" width="35.75" style="237" customWidth="1"/>
    <col min="9210" max="9210" width="7.87962962962963" style="237" hidden="1" customWidth="1"/>
    <col min="9211" max="9212" width="12" style="237" customWidth="1"/>
    <col min="9213" max="9213" width="8" style="237" customWidth="1"/>
    <col min="9214" max="9214" width="7.87962962962963" style="237" customWidth="1"/>
    <col min="9215" max="9216" width="7.87962962962963" style="237" hidden="1" customWidth="1"/>
    <col min="9217" max="9464" width="7.87962962962963" style="237"/>
    <col min="9465" max="9465" width="35.75" style="237" customWidth="1"/>
    <col min="9466" max="9466" width="7.87962962962963" style="237" hidden="1" customWidth="1"/>
    <col min="9467" max="9468" width="12" style="237" customWidth="1"/>
    <col min="9469" max="9469" width="8" style="237" customWidth="1"/>
    <col min="9470" max="9470" width="7.87962962962963" style="237" customWidth="1"/>
    <col min="9471" max="9472" width="7.87962962962963" style="237" hidden="1" customWidth="1"/>
    <col min="9473" max="9720" width="7.87962962962963" style="237"/>
    <col min="9721" max="9721" width="35.75" style="237" customWidth="1"/>
    <col min="9722" max="9722" width="7.87962962962963" style="237" hidden="1" customWidth="1"/>
    <col min="9723" max="9724" width="12" style="237" customWidth="1"/>
    <col min="9725" max="9725" width="8" style="237" customWidth="1"/>
    <col min="9726" max="9726" width="7.87962962962963" style="237" customWidth="1"/>
    <col min="9727" max="9728" width="7.87962962962963" style="237" hidden="1" customWidth="1"/>
    <col min="9729" max="9976" width="7.87962962962963" style="237"/>
    <col min="9977" max="9977" width="35.75" style="237" customWidth="1"/>
    <col min="9978" max="9978" width="7.87962962962963" style="237" hidden="1" customWidth="1"/>
    <col min="9979" max="9980" width="12" style="237" customWidth="1"/>
    <col min="9981" max="9981" width="8" style="237" customWidth="1"/>
    <col min="9982" max="9982" width="7.87962962962963" style="237" customWidth="1"/>
    <col min="9983" max="9984" width="7.87962962962963" style="237" hidden="1" customWidth="1"/>
    <col min="9985" max="10232" width="7.87962962962963" style="237"/>
    <col min="10233" max="10233" width="35.75" style="237" customWidth="1"/>
    <col min="10234" max="10234" width="7.87962962962963" style="237" hidden="1" customWidth="1"/>
    <col min="10235" max="10236" width="12" style="237" customWidth="1"/>
    <col min="10237" max="10237" width="8" style="237" customWidth="1"/>
    <col min="10238" max="10238" width="7.87962962962963" style="237" customWidth="1"/>
    <col min="10239" max="10240" width="7.87962962962963" style="237" hidden="1" customWidth="1"/>
    <col min="10241" max="10488" width="7.87962962962963" style="237"/>
    <col min="10489" max="10489" width="35.75" style="237" customWidth="1"/>
    <col min="10490" max="10490" width="7.87962962962963" style="237" hidden="1" customWidth="1"/>
    <col min="10491" max="10492" width="12" style="237" customWidth="1"/>
    <col min="10493" max="10493" width="8" style="237" customWidth="1"/>
    <col min="10494" max="10494" width="7.87962962962963" style="237" customWidth="1"/>
    <col min="10495" max="10496" width="7.87962962962963" style="237" hidden="1" customWidth="1"/>
    <col min="10497" max="10744" width="7.87962962962963" style="237"/>
    <col min="10745" max="10745" width="35.75" style="237" customWidth="1"/>
    <col min="10746" max="10746" width="7.87962962962963" style="237" hidden="1" customWidth="1"/>
    <col min="10747" max="10748" width="12" style="237" customWidth="1"/>
    <col min="10749" max="10749" width="8" style="237" customWidth="1"/>
    <col min="10750" max="10750" width="7.87962962962963" style="237" customWidth="1"/>
    <col min="10751" max="10752" width="7.87962962962963" style="237" hidden="1" customWidth="1"/>
    <col min="10753" max="11000" width="7.87962962962963" style="237"/>
    <col min="11001" max="11001" width="35.75" style="237" customWidth="1"/>
    <col min="11002" max="11002" width="7.87962962962963" style="237" hidden="1" customWidth="1"/>
    <col min="11003" max="11004" width="12" style="237" customWidth="1"/>
    <col min="11005" max="11005" width="8" style="237" customWidth="1"/>
    <col min="11006" max="11006" width="7.87962962962963" style="237" customWidth="1"/>
    <col min="11007" max="11008" width="7.87962962962963" style="237" hidden="1" customWidth="1"/>
    <col min="11009" max="11256" width="7.87962962962963" style="237"/>
    <col min="11257" max="11257" width="35.75" style="237" customWidth="1"/>
    <col min="11258" max="11258" width="7.87962962962963" style="237" hidden="1" customWidth="1"/>
    <col min="11259" max="11260" width="12" style="237" customWidth="1"/>
    <col min="11261" max="11261" width="8" style="237" customWidth="1"/>
    <col min="11262" max="11262" width="7.87962962962963" style="237" customWidth="1"/>
    <col min="11263" max="11264" width="7.87962962962963" style="237" hidden="1" customWidth="1"/>
    <col min="11265" max="11512" width="7.87962962962963" style="237"/>
    <col min="11513" max="11513" width="35.75" style="237" customWidth="1"/>
    <col min="11514" max="11514" width="7.87962962962963" style="237" hidden="1" customWidth="1"/>
    <col min="11515" max="11516" width="12" style="237" customWidth="1"/>
    <col min="11517" max="11517" width="8" style="237" customWidth="1"/>
    <col min="11518" max="11518" width="7.87962962962963" style="237" customWidth="1"/>
    <col min="11519" max="11520" width="7.87962962962963" style="237" hidden="1" customWidth="1"/>
    <col min="11521" max="11768" width="7.87962962962963" style="237"/>
    <col min="11769" max="11769" width="35.75" style="237" customWidth="1"/>
    <col min="11770" max="11770" width="7.87962962962963" style="237" hidden="1" customWidth="1"/>
    <col min="11771" max="11772" width="12" style="237" customWidth="1"/>
    <col min="11773" max="11773" width="8" style="237" customWidth="1"/>
    <col min="11774" max="11774" width="7.87962962962963" style="237" customWidth="1"/>
    <col min="11775" max="11776" width="7.87962962962963" style="237" hidden="1" customWidth="1"/>
    <col min="11777" max="12024" width="7.87962962962963" style="237"/>
    <col min="12025" max="12025" width="35.75" style="237" customWidth="1"/>
    <col min="12026" max="12026" width="7.87962962962963" style="237" hidden="1" customWidth="1"/>
    <col min="12027" max="12028" width="12" style="237" customWidth="1"/>
    <col min="12029" max="12029" width="8" style="237" customWidth="1"/>
    <col min="12030" max="12030" width="7.87962962962963" style="237" customWidth="1"/>
    <col min="12031" max="12032" width="7.87962962962963" style="237" hidden="1" customWidth="1"/>
    <col min="12033" max="12280" width="7.87962962962963" style="237"/>
    <col min="12281" max="12281" width="35.75" style="237" customWidth="1"/>
    <col min="12282" max="12282" width="7.87962962962963" style="237" hidden="1" customWidth="1"/>
    <col min="12283" max="12284" width="12" style="237" customWidth="1"/>
    <col min="12285" max="12285" width="8" style="237" customWidth="1"/>
    <col min="12286" max="12286" width="7.87962962962963" style="237" customWidth="1"/>
    <col min="12287" max="12288" width="7.87962962962963" style="237" hidden="1" customWidth="1"/>
    <col min="12289" max="12536" width="7.87962962962963" style="237"/>
    <col min="12537" max="12537" width="35.75" style="237" customWidth="1"/>
    <col min="12538" max="12538" width="7.87962962962963" style="237" hidden="1" customWidth="1"/>
    <col min="12539" max="12540" width="12" style="237" customWidth="1"/>
    <col min="12541" max="12541" width="8" style="237" customWidth="1"/>
    <col min="12542" max="12542" width="7.87962962962963" style="237" customWidth="1"/>
    <col min="12543" max="12544" width="7.87962962962963" style="237" hidden="1" customWidth="1"/>
    <col min="12545" max="12792" width="7.87962962962963" style="237"/>
    <col min="12793" max="12793" width="35.75" style="237" customWidth="1"/>
    <col min="12794" max="12794" width="7.87962962962963" style="237" hidden="1" customWidth="1"/>
    <col min="12795" max="12796" width="12" style="237" customWidth="1"/>
    <col min="12797" max="12797" width="8" style="237" customWidth="1"/>
    <col min="12798" max="12798" width="7.87962962962963" style="237" customWidth="1"/>
    <col min="12799" max="12800" width="7.87962962962963" style="237" hidden="1" customWidth="1"/>
    <col min="12801" max="13048" width="7.87962962962963" style="237"/>
    <col min="13049" max="13049" width="35.75" style="237" customWidth="1"/>
    <col min="13050" max="13050" width="7.87962962962963" style="237" hidden="1" customWidth="1"/>
    <col min="13051" max="13052" width="12" style="237" customWidth="1"/>
    <col min="13053" max="13053" width="8" style="237" customWidth="1"/>
    <col min="13054" max="13054" width="7.87962962962963" style="237" customWidth="1"/>
    <col min="13055" max="13056" width="7.87962962962963" style="237" hidden="1" customWidth="1"/>
    <col min="13057" max="13304" width="7.87962962962963" style="237"/>
    <col min="13305" max="13305" width="35.75" style="237" customWidth="1"/>
    <col min="13306" max="13306" width="7.87962962962963" style="237" hidden="1" customWidth="1"/>
    <col min="13307" max="13308" width="12" style="237" customWidth="1"/>
    <col min="13309" max="13309" width="8" style="237" customWidth="1"/>
    <col min="13310" max="13310" width="7.87962962962963" style="237" customWidth="1"/>
    <col min="13311" max="13312" width="7.87962962962963" style="237" hidden="1" customWidth="1"/>
    <col min="13313" max="13560" width="7.87962962962963" style="237"/>
    <col min="13561" max="13561" width="35.75" style="237" customWidth="1"/>
    <col min="13562" max="13562" width="7.87962962962963" style="237" hidden="1" customWidth="1"/>
    <col min="13563" max="13564" width="12" style="237" customWidth="1"/>
    <col min="13565" max="13565" width="8" style="237" customWidth="1"/>
    <col min="13566" max="13566" width="7.87962962962963" style="237" customWidth="1"/>
    <col min="13567" max="13568" width="7.87962962962963" style="237" hidden="1" customWidth="1"/>
    <col min="13569" max="13816" width="7.87962962962963" style="237"/>
    <col min="13817" max="13817" width="35.75" style="237" customWidth="1"/>
    <col min="13818" max="13818" width="7.87962962962963" style="237" hidden="1" customWidth="1"/>
    <col min="13819" max="13820" width="12" style="237" customWidth="1"/>
    <col min="13821" max="13821" width="8" style="237" customWidth="1"/>
    <col min="13822" max="13822" width="7.87962962962963" style="237" customWidth="1"/>
    <col min="13823" max="13824" width="7.87962962962963" style="237" hidden="1" customWidth="1"/>
    <col min="13825" max="14072" width="7.87962962962963" style="237"/>
    <col min="14073" max="14073" width="35.75" style="237" customWidth="1"/>
    <col min="14074" max="14074" width="7.87962962962963" style="237" hidden="1" customWidth="1"/>
    <col min="14075" max="14076" width="12" style="237" customWidth="1"/>
    <col min="14077" max="14077" width="8" style="237" customWidth="1"/>
    <col min="14078" max="14078" width="7.87962962962963" style="237" customWidth="1"/>
    <col min="14079" max="14080" width="7.87962962962963" style="237" hidden="1" customWidth="1"/>
    <col min="14081" max="14328" width="7.87962962962963" style="237"/>
    <col min="14329" max="14329" width="35.75" style="237" customWidth="1"/>
    <col min="14330" max="14330" width="7.87962962962963" style="237" hidden="1" customWidth="1"/>
    <col min="14331" max="14332" width="12" style="237" customWidth="1"/>
    <col min="14333" max="14333" width="8" style="237" customWidth="1"/>
    <col min="14334" max="14334" width="7.87962962962963" style="237" customWidth="1"/>
    <col min="14335" max="14336" width="7.87962962962963" style="237" hidden="1" customWidth="1"/>
    <col min="14337" max="14584" width="7.87962962962963" style="237"/>
    <col min="14585" max="14585" width="35.75" style="237" customWidth="1"/>
    <col min="14586" max="14586" width="7.87962962962963" style="237" hidden="1" customWidth="1"/>
    <col min="14587" max="14588" width="12" style="237" customWidth="1"/>
    <col min="14589" max="14589" width="8" style="237" customWidth="1"/>
    <col min="14590" max="14590" width="7.87962962962963" style="237" customWidth="1"/>
    <col min="14591" max="14592" width="7.87962962962963" style="237" hidden="1" customWidth="1"/>
    <col min="14593" max="14840" width="7.87962962962963" style="237"/>
    <col min="14841" max="14841" width="35.75" style="237" customWidth="1"/>
    <col min="14842" max="14842" width="7.87962962962963" style="237" hidden="1" customWidth="1"/>
    <col min="14843" max="14844" width="12" style="237" customWidth="1"/>
    <col min="14845" max="14845" width="8" style="237" customWidth="1"/>
    <col min="14846" max="14846" width="7.87962962962963" style="237" customWidth="1"/>
    <col min="14847" max="14848" width="7.87962962962963" style="237" hidden="1" customWidth="1"/>
    <col min="14849" max="15096" width="7.87962962962963" style="237"/>
    <col min="15097" max="15097" width="35.75" style="237" customWidth="1"/>
    <col min="15098" max="15098" width="7.87962962962963" style="237" hidden="1" customWidth="1"/>
    <col min="15099" max="15100" width="12" style="237" customWidth="1"/>
    <col min="15101" max="15101" width="8" style="237" customWidth="1"/>
    <col min="15102" max="15102" width="7.87962962962963" style="237" customWidth="1"/>
    <col min="15103" max="15104" width="7.87962962962963" style="237" hidden="1" customWidth="1"/>
    <col min="15105" max="15352" width="7.87962962962963" style="237"/>
    <col min="15353" max="15353" width="35.75" style="237" customWidth="1"/>
    <col min="15354" max="15354" width="7.87962962962963" style="237" hidden="1" customWidth="1"/>
    <col min="15355" max="15356" width="12" style="237" customWidth="1"/>
    <col min="15357" max="15357" width="8" style="237" customWidth="1"/>
    <col min="15358" max="15358" width="7.87962962962963" style="237" customWidth="1"/>
    <col min="15359" max="15360" width="7.87962962962963" style="237" hidden="1" customWidth="1"/>
    <col min="15361" max="15608" width="7.87962962962963" style="237"/>
    <col min="15609" max="15609" width="35.75" style="237" customWidth="1"/>
    <col min="15610" max="15610" width="7.87962962962963" style="237" hidden="1" customWidth="1"/>
    <col min="15611" max="15612" width="12" style="237" customWidth="1"/>
    <col min="15613" max="15613" width="8" style="237" customWidth="1"/>
    <col min="15614" max="15614" width="7.87962962962963" style="237" customWidth="1"/>
    <col min="15615" max="15616" width="7.87962962962963" style="237" hidden="1" customWidth="1"/>
    <col min="15617" max="15864" width="7.87962962962963" style="237"/>
    <col min="15865" max="15865" width="35.75" style="237" customWidth="1"/>
    <col min="15866" max="15866" width="7.87962962962963" style="237" hidden="1" customWidth="1"/>
    <col min="15867" max="15868" width="12" style="237" customWidth="1"/>
    <col min="15869" max="15869" width="8" style="237" customWidth="1"/>
    <col min="15870" max="15870" width="7.87962962962963" style="237" customWidth="1"/>
    <col min="15871" max="15872" width="7.87962962962963" style="237" hidden="1" customWidth="1"/>
    <col min="15873" max="16120" width="7.87962962962963" style="237"/>
    <col min="16121" max="16121" width="35.75" style="237" customWidth="1"/>
    <col min="16122" max="16122" width="7.87962962962963" style="237" hidden="1" customWidth="1"/>
    <col min="16123" max="16124" width="12" style="237" customWidth="1"/>
    <col min="16125" max="16125" width="8" style="237" customWidth="1"/>
    <col min="16126" max="16126" width="7.87962962962963" style="237" customWidth="1"/>
    <col min="16127" max="16128" width="7.87962962962963" style="237" hidden="1" customWidth="1"/>
    <col min="16129" max="16384" width="7.87962962962963" style="237"/>
  </cols>
  <sheetData>
    <row r="1" customHeight="1" spans="1:2">
      <c r="A1" s="239" t="s">
        <v>1139</v>
      </c>
      <c r="B1" s="240"/>
    </row>
    <row r="2" customHeight="1" spans="1:2">
      <c r="A2" s="241" t="s">
        <v>1140</v>
      </c>
      <c r="B2" s="241"/>
    </row>
    <row r="3" s="232" customFormat="1" customHeight="1" spans="1:2">
      <c r="A3" s="242"/>
      <c r="B3" s="243" t="s">
        <v>1141</v>
      </c>
    </row>
    <row r="4" s="233" customFormat="1" customHeight="1" spans="1:2">
      <c r="A4" s="244" t="s">
        <v>1142</v>
      </c>
      <c r="B4" s="245" t="s">
        <v>4</v>
      </c>
    </row>
    <row r="5" s="234" customFormat="1" customHeight="1" spans="1:2">
      <c r="A5" s="246" t="s">
        <v>1143</v>
      </c>
      <c r="B5" s="246">
        <v>36.69</v>
      </c>
    </row>
    <row r="6" s="234" customFormat="1" customHeight="1" spans="1:2">
      <c r="A6" s="193" t="s">
        <v>1144</v>
      </c>
      <c r="B6" s="193">
        <v>5</v>
      </c>
    </row>
    <row r="7" s="235" customFormat="1" customHeight="1" spans="1:2">
      <c r="A7" s="193" t="s">
        <v>1145</v>
      </c>
      <c r="B7" s="193">
        <v>6.69</v>
      </c>
    </row>
    <row r="8" s="234" customFormat="1" customHeight="1" spans="1:2">
      <c r="A8" s="193" t="s">
        <v>1146</v>
      </c>
      <c r="B8" s="193">
        <v>4</v>
      </c>
    </row>
    <row r="9" s="234" customFormat="1" customHeight="1" spans="1:2">
      <c r="A9" s="193" t="s">
        <v>1147</v>
      </c>
      <c r="B9" s="193">
        <v>15</v>
      </c>
    </row>
    <row r="10" s="234" customFormat="1" customHeight="1" spans="1:2">
      <c r="A10" s="193" t="s">
        <v>1148</v>
      </c>
      <c r="B10" s="193">
        <v>6</v>
      </c>
    </row>
    <row r="11" s="234" customFormat="1" customHeight="1" spans="1:2">
      <c r="A11" s="246" t="s">
        <v>1149</v>
      </c>
      <c r="B11" s="246">
        <v>9942.6</v>
      </c>
    </row>
    <row r="12" s="234" customFormat="1" customHeight="1" spans="1:2">
      <c r="A12" s="193" t="s">
        <v>1150</v>
      </c>
      <c r="B12" s="193">
        <v>5811</v>
      </c>
    </row>
    <row r="13" s="234" customFormat="1" customHeight="1" spans="1:2">
      <c r="A13" s="193" t="s">
        <v>1151</v>
      </c>
      <c r="B13" s="193">
        <v>3977</v>
      </c>
    </row>
    <row r="14" s="234" customFormat="1" customHeight="1" spans="1:2">
      <c r="A14" s="193" t="s">
        <v>1152</v>
      </c>
      <c r="B14" s="193">
        <v>72</v>
      </c>
    </row>
    <row r="15" s="234" customFormat="1" customHeight="1" spans="1:2">
      <c r="A15" s="193" t="s">
        <v>1152</v>
      </c>
      <c r="B15" s="193">
        <v>72</v>
      </c>
    </row>
    <row r="16" s="234" customFormat="1" customHeight="1" spans="1:2">
      <c r="A16" s="193" t="s">
        <v>1153</v>
      </c>
      <c r="B16" s="193">
        <v>5.3</v>
      </c>
    </row>
    <row r="17" s="234" customFormat="1" customHeight="1" spans="1:2">
      <c r="A17" s="193" t="s">
        <v>1153</v>
      </c>
      <c r="B17" s="193">
        <v>5.3</v>
      </c>
    </row>
    <row r="18" s="234" customFormat="1" customHeight="1" spans="1:2">
      <c r="A18" s="246" t="s">
        <v>1154</v>
      </c>
      <c r="B18" s="246">
        <v>150.384</v>
      </c>
    </row>
    <row r="19" s="234" customFormat="1" customHeight="1" spans="1:2">
      <c r="A19" s="193" t="s">
        <v>1155</v>
      </c>
      <c r="B19" s="193">
        <v>65</v>
      </c>
    </row>
    <row r="20" s="234" customFormat="1" customHeight="1" spans="1:2">
      <c r="A20" s="193" t="s">
        <v>1156</v>
      </c>
      <c r="B20" s="193">
        <v>1.2</v>
      </c>
    </row>
    <row r="21" s="234" customFormat="1" customHeight="1" spans="1:2">
      <c r="A21" s="193" t="s">
        <v>1157</v>
      </c>
      <c r="B21" s="193">
        <v>1.7604</v>
      </c>
    </row>
    <row r="22" s="234" customFormat="1" customHeight="1" spans="1:2">
      <c r="A22" s="193" t="s">
        <v>1158</v>
      </c>
      <c r="B22" s="193">
        <v>16.25</v>
      </c>
    </row>
    <row r="23" s="234" customFormat="1" customHeight="1" spans="1:2">
      <c r="A23" s="193" t="s">
        <v>1159</v>
      </c>
      <c r="B23" s="193">
        <v>1.1736</v>
      </c>
    </row>
    <row r="24" s="234" customFormat="1" customHeight="1" spans="1:2">
      <c r="A24" s="193" t="s">
        <v>1160</v>
      </c>
      <c r="B24" s="193">
        <v>65</v>
      </c>
    </row>
    <row r="25" s="234" customFormat="1" customHeight="1" spans="1:2">
      <c r="A25" s="246" t="s">
        <v>1161</v>
      </c>
      <c r="B25" s="246">
        <v>7122.24</v>
      </c>
    </row>
    <row r="26" s="234" customFormat="1" customHeight="1" spans="1:2">
      <c r="A26" s="193" t="s">
        <v>1162</v>
      </c>
      <c r="B26" s="193">
        <v>400</v>
      </c>
    </row>
    <row r="27" s="234" customFormat="1" customHeight="1" spans="1:2">
      <c r="A27" s="193" t="s">
        <v>1163</v>
      </c>
      <c r="B27" s="193">
        <v>84</v>
      </c>
    </row>
    <row r="28" s="234" customFormat="1" customHeight="1" spans="1:2">
      <c r="A28" s="193" t="s">
        <v>1164</v>
      </c>
      <c r="B28" s="193">
        <v>3</v>
      </c>
    </row>
    <row r="29" s="234" customFormat="1" customHeight="1" spans="1:2">
      <c r="A29" s="193" t="s">
        <v>1163</v>
      </c>
      <c r="B29" s="193">
        <v>1573</v>
      </c>
    </row>
    <row r="30" s="234" customFormat="1" customHeight="1" spans="1:2">
      <c r="A30" s="193" t="s">
        <v>1164</v>
      </c>
      <c r="B30" s="193">
        <v>57</v>
      </c>
    </row>
    <row r="31" s="234" customFormat="1" customHeight="1" spans="1:2">
      <c r="A31" s="193" t="s">
        <v>1163</v>
      </c>
      <c r="B31" s="193">
        <v>637</v>
      </c>
    </row>
    <row r="32" s="234" customFormat="1" customHeight="1" spans="1:2">
      <c r="A32" s="193" t="s">
        <v>1165</v>
      </c>
      <c r="B32" s="193">
        <v>70</v>
      </c>
    </row>
    <row r="33" s="234" customFormat="1" customHeight="1" spans="1:2">
      <c r="A33" s="193" t="s">
        <v>1164</v>
      </c>
      <c r="B33" s="193">
        <v>1193</v>
      </c>
    </row>
    <row r="34" s="234" customFormat="1" customHeight="1" spans="1:2">
      <c r="A34" s="193" t="s">
        <v>1165</v>
      </c>
      <c r="B34" s="193">
        <v>150</v>
      </c>
    </row>
    <row r="35" s="234" customFormat="1" customHeight="1" spans="1:2">
      <c r="A35" s="193" t="s">
        <v>1166</v>
      </c>
      <c r="B35" s="193">
        <v>13.78</v>
      </c>
    </row>
    <row r="36" s="234" customFormat="1" customHeight="1" spans="1:2">
      <c r="A36" s="193" t="s">
        <v>1167</v>
      </c>
      <c r="B36" s="193">
        <v>1.46</v>
      </c>
    </row>
    <row r="37" s="234" customFormat="1" customHeight="1" spans="1:2">
      <c r="A37" s="193" t="s">
        <v>1168</v>
      </c>
      <c r="B37" s="193">
        <v>105</v>
      </c>
    </row>
    <row r="38" s="234" customFormat="1" customHeight="1" spans="1:2">
      <c r="A38" s="193" t="s">
        <v>1168</v>
      </c>
      <c r="B38" s="193">
        <v>55</v>
      </c>
    </row>
    <row r="39" s="234" customFormat="1" customHeight="1" spans="1:2">
      <c r="A39" s="193" t="s">
        <v>1169</v>
      </c>
      <c r="B39" s="193">
        <v>22</v>
      </c>
    </row>
    <row r="40" s="234" customFormat="1" customHeight="1" spans="1:2">
      <c r="A40" s="193" t="s">
        <v>1170</v>
      </c>
      <c r="B40" s="193">
        <v>373</v>
      </c>
    </row>
    <row r="41" s="234" customFormat="1" customHeight="1" spans="1:2">
      <c r="A41" s="193" t="s">
        <v>1169</v>
      </c>
      <c r="B41" s="193">
        <v>100</v>
      </c>
    </row>
    <row r="42" s="234" customFormat="1" customHeight="1" spans="1:2">
      <c r="A42" s="193" t="s">
        <v>1171</v>
      </c>
      <c r="B42" s="193">
        <v>1200</v>
      </c>
    </row>
    <row r="43" s="234" customFormat="1" customHeight="1" spans="1:2">
      <c r="A43" s="193" t="s">
        <v>1172</v>
      </c>
      <c r="B43" s="193">
        <v>350</v>
      </c>
    </row>
    <row r="44" s="234" customFormat="1" customHeight="1" spans="1:2">
      <c r="A44" s="193" t="s">
        <v>1169</v>
      </c>
      <c r="B44" s="193">
        <v>200</v>
      </c>
    </row>
    <row r="45" s="234" customFormat="1" customHeight="1" spans="1:2">
      <c r="A45" s="193" t="s">
        <v>1171</v>
      </c>
      <c r="B45" s="193">
        <v>205</v>
      </c>
    </row>
    <row r="46" s="234" customFormat="1" customHeight="1" spans="1:2">
      <c r="A46" s="193" t="s">
        <v>1169</v>
      </c>
      <c r="B46" s="193">
        <v>80</v>
      </c>
    </row>
    <row r="47" s="234" customFormat="1" customHeight="1" spans="1:2">
      <c r="A47" s="193" t="s">
        <v>1171</v>
      </c>
      <c r="B47" s="193">
        <v>250</v>
      </c>
    </row>
    <row r="48" s="234" customFormat="1" customHeight="1" spans="1:2">
      <c r="A48" s="246" t="s">
        <v>1173</v>
      </c>
      <c r="B48" s="246">
        <v>4219.7</v>
      </c>
    </row>
    <row r="49" s="234" customFormat="1" customHeight="1" spans="1:2">
      <c r="A49" s="193" t="s">
        <v>1174</v>
      </c>
      <c r="B49" s="193">
        <v>3011</v>
      </c>
    </row>
    <row r="50" s="234" customFormat="1" customHeight="1" spans="1:2">
      <c r="A50" s="193" t="s">
        <v>1175</v>
      </c>
      <c r="B50" s="193">
        <v>367</v>
      </c>
    </row>
    <row r="51" s="234" customFormat="1" customHeight="1" spans="1:2">
      <c r="A51" s="193" t="s">
        <v>1176</v>
      </c>
      <c r="B51" s="193">
        <v>725</v>
      </c>
    </row>
    <row r="52" s="234" customFormat="1" customHeight="1" spans="1:2">
      <c r="A52" s="193" t="s">
        <v>1177</v>
      </c>
      <c r="B52" s="193">
        <v>69.8</v>
      </c>
    </row>
    <row r="53" s="234" customFormat="1" customHeight="1" spans="1:2">
      <c r="A53" s="193" t="s">
        <v>1164</v>
      </c>
      <c r="B53" s="193">
        <v>46.9</v>
      </c>
    </row>
    <row r="54" s="234" customFormat="1" customHeight="1" spans="1:2">
      <c r="A54" s="246" t="s">
        <v>1178</v>
      </c>
      <c r="B54" s="246">
        <v>2382.31</v>
      </c>
    </row>
    <row r="55" s="234" customFormat="1" customHeight="1" spans="1:2">
      <c r="A55" s="193" t="s">
        <v>1179</v>
      </c>
      <c r="B55" s="193">
        <v>1800</v>
      </c>
    </row>
    <row r="56" s="234" customFormat="1" customHeight="1" spans="1:2">
      <c r="A56" s="193" t="s">
        <v>1180</v>
      </c>
      <c r="B56" s="193">
        <v>28.31</v>
      </c>
    </row>
    <row r="57" s="234" customFormat="1" customHeight="1" spans="1:2">
      <c r="A57" s="193" t="s">
        <v>1181</v>
      </c>
      <c r="B57" s="193">
        <v>554</v>
      </c>
    </row>
    <row r="58" s="234" customFormat="1" customHeight="1" spans="1:2">
      <c r="A58" s="246" t="s">
        <v>1182</v>
      </c>
      <c r="B58" s="246">
        <v>377.72</v>
      </c>
    </row>
    <row r="59" s="234" customFormat="1" customHeight="1" spans="1:2">
      <c r="A59" s="193" t="s">
        <v>1183</v>
      </c>
      <c r="B59" s="193">
        <v>144</v>
      </c>
    </row>
    <row r="60" s="234" customFormat="1" customHeight="1" spans="1:2">
      <c r="A60" s="193" t="s">
        <v>1184</v>
      </c>
      <c r="B60" s="193">
        <v>70</v>
      </c>
    </row>
    <row r="61" s="234" customFormat="1" customHeight="1" spans="1:2">
      <c r="A61" s="193" t="s">
        <v>1185</v>
      </c>
      <c r="B61" s="193">
        <v>131.32</v>
      </c>
    </row>
    <row r="62" s="234" customFormat="1" customHeight="1" spans="1:2">
      <c r="A62" s="193" t="s">
        <v>1185</v>
      </c>
      <c r="B62" s="193">
        <v>32.4</v>
      </c>
    </row>
    <row r="63" s="234" customFormat="1" customHeight="1" spans="1:2">
      <c r="A63" s="246" t="s">
        <v>1186</v>
      </c>
      <c r="B63" s="246">
        <v>10360.36</v>
      </c>
    </row>
    <row r="64" s="234" customFormat="1" customHeight="1" spans="1:2">
      <c r="A64" s="193" t="s">
        <v>1187</v>
      </c>
      <c r="B64" s="193">
        <v>56</v>
      </c>
    </row>
    <row r="65" s="234" customFormat="1" customHeight="1" spans="1:2">
      <c r="A65" s="193" t="s">
        <v>1188</v>
      </c>
      <c r="B65" s="193">
        <v>16.8</v>
      </c>
    </row>
    <row r="66" s="234" customFormat="1" customHeight="1" spans="1:2">
      <c r="A66" s="193" t="s">
        <v>1189</v>
      </c>
      <c r="B66" s="193">
        <v>155</v>
      </c>
    </row>
    <row r="67" s="234" customFormat="1" customHeight="1" spans="1:2">
      <c r="A67" s="193" t="s">
        <v>1190</v>
      </c>
      <c r="B67" s="193">
        <v>25</v>
      </c>
    </row>
    <row r="68" s="234" customFormat="1" customHeight="1" spans="1:2">
      <c r="A68" s="193" t="s">
        <v>1191</v>
      </c>
      <c r="B68" s="193">
        <v>1.91</v>
      </c>
    </row>
    <row r="69" s="234" customFormat="1" customHeight="1" spans="1:2">
      <c r="A69" s="193" t="s">
        <v>1192</v>
      </c>
      <c r="B69" s="193">
        <v>1500</v>
      </c>
    </row>
    <row r="70" s="234" customFormat="1" customHeight="1" spans="1:2">
      <c r="A70" s="193" t="s">
        <v>1193</v>
      </c>
      <c r="B70" s="193">
        <v>600</v>
      </c>
    </row>
    <row r="71" s="234" customFormat="1" customHeight="1" spans="1:2">
      <c r="A71" s="193" t="s">
        <v>1194</v>
      </c>
      <c r="B71" s="193">
        <v>80</v>
      </c>
    </row>
    <row r="72" s="234" customFormat="1" customHeight="1" spans="1:2">
      <c r="A72" s="193" t="s">
        <v>1195</v>
      </c>
      <c r="B72" s="193">
        <v>7</v>
      </c>
    </row>
    <row r="73" s="234" customFormat="1" customHeight="1" spans="1:2">
      <c r="A73" s="193" t="s">
        <v>1196</v>
      </c>
      <c r="B73" s="193">
        <v>116.06</v>
      </c>
    </row>
    <row r="74" s="234" customFormat="1" customHeight="1" spans="1:2">
      <c r="A74" s="193" t="s">
        <v>1196</v>
      </c>
      <c r="B74" s="193">
        <v>165.74</v>
      </c>
    </row>
    <row r="75" s="234" customFormat="1" customHeight="1" spans="1:2">
      <c r="A75" s="193" t="s">
        <v>1196</v>
      </c>
      <c r="B75" s="193">
        <v>147.43</v>
      </c>
    </row>
    <row r="76" s="234" customFormat="1" customHeight="1" spans="1:2">
      <c r="A76" s="193" t="s">
        <v>1196</v>
      </c>
      <c r="B76" s="193">
        <v>321.02</v>
      </c>
    </row>
    <row r="77" s="234" customFormat="1" customHeight="1" spans="1:2">
      <c r="A77" s="193" t="s">
        <v>1197</v>
      </c>
      <c r="B77" s="193">
        <v>5262</v>
      </c>
    </row>
    <row r="78" s="234" customFormat="1" customHeight="1" spans="1:2">
      <c r="A78" s="193" t="s">
        <v>1198</v>
      </c>
      <c r="B78" s="193">
        <v>248</v>
      </c>
    </row>
    <row r="79" s="234" customFormat="1" customHeight="1" spans="1:2">
      <c r="A79" s="193" t="s">
        <v>1199</v>
      </c>
      <c r="B79" s="193">
        <v>445.4</v>
      </c>
    </row>
    <row r="80" s="234" customFormat="1" customHeight="1" spans="1:2">
      <c r="A80" s="193" t="s">
        <v>1200</v>
      </c>
      <c r="B80" s="193">
        <v>310</v>
      </c>
    </row>
    <row r="81" s="236" customFormat="1" customHeight="1" spans="1:2">
      <c r="A81" s="193" t="s">
        <v>1201</v>
      </c>
      <c r="B81" s="193">
        <v>470</v>
      </c>
    </row>
    <row r="82" customHeight="1" spans="1:2">
      <c r="A82" s="193" t="s">
        <v>1202</v>
      </c>
      <c r="B82" s="193">
        <v>173</v>
      </c>
    </row>
    <row r="83" customHeight="1" spans="1:2">
      <c r="A83" s="193" t="s">
        <v>1203</v>
      </c>
      <c r="B83" s="193">
        <v>160</v>
      </c>
    </row>
    <row r="84" customHeight="1" spans="1:2">
      <c r="A84" s="193" t="s">
        <v>1204</v>
      </c>
      <c r="B84" s="193">
        <v>100</v>
      </c>
    </row>
    <row r="85" customHeight="1" spans="1:2">
      <c r="A85" s="246" t="s">
        <v>1205</v>
      </c>
      <c r="B85" s="246">
        <v>324</v>
      </c>
    </row>
    <row r="86" customHeight="1" spans="1:2">
      <c r="A86" s="193" t="s">
        <v>1206</v>
      </c>
      <c r="B86" s="193">
        <v>200</v>
      </c>
    </row>
    <row r="87" customHeight="1" spans="1:2">
      <c r="A87" s="193" t="s">
        <v>1206</v>
      </c>
      <c r="B87" s="193">
        <v>124</v>
      </c>
    </row>
    <row r="88" customHeight="1" spans="1:2">
      <c r="A88" s="246" t="s">
        <v>1207</v>
      </c>
      <c r="B88" s="246">
        <v>2644</v>
      </c>
    </row>
    <row r="89" customHeight="1" spans="1:2">
      <c r="A89" s="193" t="s">
        <v>1208</v>
      </c>
      <c r="B89" s="193">
        <v>993</v>
      </c>
    </row>
    <row r="90" customHeight="1" spans="1:2">
      <c r="A90" s="193" t="s">
        <v>1209</v>
      </c>
      <c r="B90" s="193">
        <v>1651</v>
      </c>
    </row>
    <row r="91" customHeight="1" spans="1:2">
      <c r="A91" s="246" t="s">
        <v>1210</v>
      </c>
      <c r="B91" s="246">
        <v>23</v>
      </c>
    </row>
    <row r="92" customHeight="1" spans="1:2">
      <c r="A92" s="193" t="s">
        <v>1211</v>
      </c>
      <c r="B92" s="193">
        <v>23</v>
      </c>
    </row>
    <row r="93" customHeight="1" spans="1:2">
      <c r="A93" s="247" t="s">
        <v>1212</v>
      </c>
      <c r="B93" s="246">
        <v>37583.004</v>
      </c>
    </row>
  </sheetData>
  <mergeCells count="1">
    <mergeCell ref="A2:B2"/>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B7" sqref="B7"/>
    </sheetView>
  </sheetViews>
  <sheetFormatPr defaultColWidth="9" defaultRowHeight="15.6" outlineLevelRow="6" outlineLevelCol="1"/>
  <cols>
    <col min="1" max="1" width="40.8796296296296" style="109" customWidth="1"/>
    <col min="2" max="2" width="22.75" style="110" customWidth="1"/>
    <col min="3" max="16384" width="9" style="109"/>
  </cols>
  <sheetData>
    <row r="1" ht="26.25" customHeight="1" spans="1:1">
      <c r="A1" s="105" t="s">
        <v>1213</v>
      </c>
    </row>
    <row r="2" ht="24.75" customHeight="1" spans="1:2">
      <c r="A2" s="111" t="s">
        <v>1214</v>
      </c>
      <c r="B2" s="111"/>
    </row>
    <row r="3" s="105" customFormat="1" ht="18.75" customHeight="1" spans="2:2">
      <c r="B3" s="226" t="s">
        <v>30</v>
      </c>
    </row>
    <row r="4" s="106" customFormat="1" ht="34.5" customHeight="1" spans="1:2">
      <c r="A4" s="178" t="s">
        <v>31</v>
      </c>
      <c r="B4" s="115" t="s">
        <v>1055</v>
      </c>
    </row>
    <row r="5" s="106" customFormat="1" ht="34.5" customHeight="1" spans="1:2">
      <c r="A5" s="227" t="s">
        <v>1215</v>
      </c>
      <c r="B5" s="228">
        <v>389438.4</v>
      </c>
    </row>
    <row r="6" s="106" customFormat="1" ht="34.5" customHeight="1" spans="1:2">
      <c r="A6" s="229" t="s">
        <v>1216</v>
      </c>
      <c r="B6" s="228">
        <v>780</v>
      </c>
    </row>
    <row r="7" s="106" customFormat="1" ht="34.5" customHeight="1" spans="1:2">
      <c r="A7" s="230" t="s">
        <v>1132</v>
      </c>
      <c r="B7" s="231">
        <f>SUM(B5:B6)</f>
        <v>390218.4</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8"/>
  <sheetViews>
    <sheetView topLeftCell="A31" workbookViewId="0">
      <selection activeCell="B42" sqref="B42"/>
    </sheetView>
  </sheetViews>
  <sheetFormatPr defaultColWidth="7" defaultRowHeight="27.75" customHeight="1"/>
  <cols>
    <col min="1" max="1" width="56.5" style="55" customWidth="1"/>
    <col min="2" max="2" width="25.1296296296296" style="56" customWidth="1"/>
    <col min="3" max="3" width="10.3796296296296" style="50" hidden="1" customWidth="1"/>
    <col min="4" max="4" width="9.62962962962963" style="57" hidden="1" customWidth="1"/>
    <col min="5" max="5" width="8.12962962962963" style="57" hidden="1" customWidth="1"/>
    <col min="6" max="6" width="9.62962962962963" style="58" hidden="1" customWidth="1"/>
    <col min="7" max="7" width="17.5" style="58" hidden="1" customWidth="1"/>
    <col min="8" max="8" width="12.5" style="59" hidden="1" customWidth="1"/>
    <col min="9" max="9" width="7" style="60" hidden="1" customWidth="1"/>
    <col min="10" max="11" width="7" style="57" hidden="1" customWidth="1"/>
    <col min="12" max="12" width="13.8796296296296" style="57" hidden="1" customWidth="1"/>
    <col min="13" max="13" width="7.87962962962963" style="57" hidden="1" customWidth="1"/>
    <col min="14" max="14" width="9.5" style="57" hidden="1" customWidth="1"/>
    <col min="15" max="15" width="6.87962962962963" style="57" hidden="1" customWidth="1"/>
    <col min="16" max="16" width="9" style="57" hidden="1" customWidth="1"/>
    <col min="17" max="17" width="5.87962962962963" style="57" hidden="1" customWidth="1"/>
    <col min="18" max="18" width="5.25" style="57" hidden="1" customWidth="1"/>
    <col min="19" max="19" width="6.5" style="57" hidden="1" customWidth="1"/>
    <col min="20" max="21" width="7" style="57" hidden="1" customWidth="1"/>
    <col min="22" max="22" width="10.6296296296296" style="57" hidden="1" customWidth="1"/>
    <col min="23" max="23" width="10.5" style="57" hidden="1" customWidth="1"/>
    <col min="24" max="24" width="7" style="57" hidden="1" customWidth="1"/>
    <col min="25" max="16384" width="7" style="57"/>
  </cols>
  <sheetData>
    <row r="1" customHeight="1" spans="1:1">
      <c r="A1" s="61" t="s">
        <v>1217</v>
      </c>
    </row>
    <row r="2" customHeight="1" spans="1:8">
      <c r="A2" s="62" t="s">
        <v>1218</v>
      </c>
      <c r="B2" s="64"/>
      <c r="F2" s="57"/>
      <c r="G2" s="57"/>
      <c r="H2" s="57"/>
    </row>
    <row r="3" s="50" customFormat="1" customHeight="1" spans="1:12">
      <c r="A3" s="55"/>
      <c r="B3" s="157" t="s">
        <v>30</v>
      </c>
      <c r="D3" s="50">
        <v>12.11</v>
      </c>
      <c r="F3" s="50">
        <v>12.22</v>
      </c>
      <c r="I3" s="85"/>
      <c r="L3" s="50">
        <v>1.2</v>
      </c>
    </row>
    <row r="4" s="50" customFormat="1" customHeight="1" spans="1:14">
      <c r="A4" s="144" t="s">
        <v>31</v>
      </c>
      <c r="B4" s="159" t="s">
        <v>1055</v>
      </c>
      <c r="F4" s="68" t="s">
        <v>32</v>
      </c>
      <c r="G4" s="68" t="s">
        <v>33</v>
      </c>
      <c r="H4" s="68" t="s">
        <v>34</v>
      </c>
      <c r="I4" s="85"/>
      <c r="L4" s="68" t="s">
        <v>32</v>
      </c>
      <c r="M4" s="86" t="s">
        <v>33</v>
      </c>
      <c r="N4" s="68" t="s">
        <v>34</v>
      </c>
    </row>
    <row r="5" s="55" customFormat="1" customHeight="1" spans="1:24">
      <c r="A5" s="218" t="s">
        <v>35</v>
      </c>
      <c r="B5" s="219">
        <f>SUM(B6,B16,B20)</f>
        <v>313087</v>
      </c>
      <c r="C5" s="55">
        <v>105429</v>
      </c>
      <c r="D5" s="55">
        <v>595734.14</v>
      </c>
      <c r="E5" s="55">
        <f>104401+13602</f>
        <v>118003</v>
      </c>
      <c r="F5" s="169" t="s">
        <v>36</v>
      </c>
      <c r="G5" s="169" t="s">
        <v>37</v>
      </c>
      <c r="H5" s="169">
        <v>596221.15</v>
      </c>
      <c r="I5" s="55" t="e">
        <f>F5-A5</f>
        <v>#VALUE!</v>
      </c>
      <c r="J5" s="55">
        <f t="shared" ref="J5" si="0">H5-B5</f>
        <v>283134.15</v>
      </c>
      <c r="K5" s="55">
        <v>75943</v>
      </c>
      <c r="L5" s="169" t="s">
        <v>36</v>
      </c>
      <c r="M5" s="169" t="s">
        <v>37</v>
      </c>
      <c r="N5" s="169">
        <v>643048.95</v>
      </c>
      <c r="O5" s="55" t="e">
        <f>L5-A5</f>
        <v>#VALUE!</v>
      </c>
      <c r="P5" s="55">
        <f t="shared" ref="P5" si="1">N5-B5</f>
        <v>329961.95</v>
      </c>
      <c r="R5" s="55">
        <v>717759</v>
      </c>
      <c r="T5" s="173" t="s">
        <v>36</v>
      </c>
      <c r="U5" s="173" t="s">
        <v>37</v>
      </c>
      <c r="V5" s="173">
        <v>659380.53</v>
      </c>
      <c r="W5" s="55">
        <f t="shared" ref="W5" si="2">B5-V5</f>
        <v>-346293.53</v>
      </c>
      <c r="X5" s="55" t="e">
        <f>T5-A5</f>
        <v>#VALUE!</v>
      </c>
    </row>
    <row r="6" s="55" customFormat="1" customHeight="1" spans="1:22">
      <c r="A6" s="220" t="s">
        <v>1219</v>
      </c>
      <c r="B6" s="119">
        <v>301517</v>
      </c>
      <c r="F6" s="169"/>
      <c r="G6" s="169"/>
      <c r="H6" s="169"/>
      <c r="L6" s="169"/>
      <c r="M6" s="169"/>
      <c r="N6" s="169"/>
      <c r="T6" s="173"/>
      <c r="U6" s="173"/>
      <c r="V6" s="173"/>
    </row>
    <row r="7" s="55" customFormat="1" customHeight="1" spans="1:22">
      <c r="A7" s="220" t="s">
        <v>1220</v>
      </c>
      <c r="B7" s="119">
        <v>301517</v>
      </c>
      <c r="F7" s="169"/>
      <c r="G7" s="169"/>
      <c r="H7" s="169"/>
      <c r="L7" s="169"/>
      <c r="M7" s="169"/>
      <c r="N7" s="169"/>
      <c r="T7" s="173"/>
      <c r="U7" s="173"/>
      <c r="V7" s="173"/>
    </row>
    <row r="8" s="50" customFormat="1" customHeight="1" spans="1:24">
      <c r="A8" s="221" t="s">
        <v>1221</v>
      </c>
      <c r="B8" s="119">
        <v>100910</v>
      </c>
      <c r="C8" s="79">
        <v>105429</v>
      </c>
      <c r="D8" s="56">
        <v>595734.14</v>
      </c>
      <c r="E8" s="50">
        <f>104401+13602</f>
        <v>118003</v>
      </c>
      <c r="F8" s="78" t="s">
        <v>36</v>
      </c>
      <c r="G8" s="78" t="s">
        <v>37</v>
      </c>
      <c r="H8" s="91">
        <v>596221.15</v>
      </c>
      <c r="I8" s="85" t="e">
        <f>F8-A24</f>
        <v>#VALUE!</v>
      </c>
      <c r="J8" s="79">
        <f>H8-B24</f>
        <v>595441.15</v>
      </c>
      <c r="K8" s="79">
        <v>75943</v>
      </c>
      <c r="L8" s="78" t="s">
        <v>36</v>
      </c>
      <c r="M8" s="78" t="s">
        <v>37</v>
      </c>
      <c r="N8" s="91">
        <v>643048.95</v>
      </c>
      <c r="O8" s="85" t="e">
        <f>L8-A24</f>
        <v>#VALUE!</v>
      </c>
      <c r="P8" s="79">
        <f>N8-B24</f>
        <v>642268.95</v>
      </c>
      <c r="R8" s="50">
        <v>717759</v>
      </c>
      <c r="T8" s="100" t="s">
        <v>36</v>
      </c>
      <c r="U8" s="100" t="s">
        <v>37</v>
      </c>
      <c r="V8" s="101">
        <v>659380.53</v>
      </c>
      <c r="W8" s="50">
        <f>B24-V8</f>
        <v>-658600.53</v>
      </c>
      <c r="X8" s="50" t="e">
        <f>T8-A24</f>
        <v>#VALUE!</v>
      </c>
    </row>
    <row r="9" s="50" customFormat="1" customHeight="1" spans="1:24">
      <c r="A9" s="221" t="s">
        <v>1222</v>
      </c>
      <c r="B9" s="119">
        <v>10000</v>
      </c>
      <c r="C9" s="77"/>
      <c r="D9" s="77">
        <v>135.6</v>
      </c>
      <c r="F9" s="78" t="s">
        <v>45</v>
      </c>
      <c r="G9" s="78" t="s">
        <v>46</v>
      </c>
      <c r="H9" s="91">
        <v>135.6</v>
      </c>
      <c r="I9" s="85" t="e">
        <f>F9-#REF!</f>
        <v>#REF!</v>
      </c>
      <c r="J9" s="79" t="e">
        <f>H9-#REF!</f>
        <v>#REF!</v>
      </c>
      <c r="K9" s="79"/>
      <c r="L9" s="78" t="s">
        <v>45</v>
      </c>
      <c r="M9" s="78" t="s">
        <v>46</v>
      </c>
      <c r="N9" s="91">
        <v>135.6</v>
      </c>
      <c r="O9" s="85" t="e">
        <f>L9-#REF!</f>
        <v>#REF!</v>
      </c>
      <c r="P9" s="79" t="e">
        <f>N9-#REF!</f>
        <v>#REF!</v>
      </c>
      <c r="T9" s="100" t="s">
        <v>45</v>
      </c>
      <c r="U9" s="100" t="s">
        <v>46</v>
      </c>
      <c r="V9" s="101">
        <v>135.6</v>
      </c>
      <c r="W9" s="50" t="e">
        <f>#REF!-V9</f>
        <v>#REF!</v>
      </c>
      <c r="X9" s="50" t="e">
        <f>T9-#REF!</f>
        <v>#REF!</v>
      </c>
    </row>
    <row r="10" customHeight="1" spans="1:24">
      <c r="A10" s="221" t="s">
        <v>1223</v>
      </c>
      <c r="B10" s="119">
        <v>59464</v>
      </c>
      <c r="P10" s="104"/>
      <c r="T10" s="154" t="s">
        <v>1133</v>
      </c>
      <c r="U10" s="154" t="s">
        <v>1134</v>
      </c>
      <c r="V10" s="155">
        <v>19998</v>
      </c>
      <c r="W10" s="57" t="e">
        <f>#REF!-V10</f>
        <v>#REF!</v>
      </c>
      <c r="X10" s="57" t="e">
        <f>T10-#REF!</f>
        <v>#REF!</v>
      </c>
    </row>
    <row r="11" customHeight="1" spans="1:24">
      <c r="A11" s="221" t="s">
        <v>1224</v>
      </c>
      <c r="B11" s="119">
        <v>5700</v>
      </c>
      <c r="P11" s="104"/>
      <c r="T11" s="154" t="s">
        <v>1135</v>
      </c>
      <c r="U11" s="154" t="s">
        <v>1136</v>
      </c>
      <c r="V11" s="155">
        <v>19998</v>
      </c>
      <c r="W11" s="57" t="e">
        <f>#REF!-V11</f>
        <v>#REF!</v>
      </c>
      <c r="X11" s="57" t="e">
        <f>T11-#REF!</f>
        <v>#REF!</v>
      </c>
    </row>
    <row r="12" customHeight="1" spans="1:24">
      <c r="A12" s="221" t="s">
        <v>1225</v>
      </c>
      <c r="B12" s="119">
        <v>3000</v>
      </c>
      <c r="P12" s="104"/>
      <c r="T12" s="154" t="s">
        <v>1137</v>
      </c>
      <c r="U12" s="154" t="s">
        <v>1138</v>
      </c>
      <c r="V12" s="155">
        <v>19998</v>
      </c>
      <c r="W12" s="57" t="e">
        <f>#REF!-V12</f>
        <v>#REF!</v>
      </c>
      <c r="X12" s="57" t="e">
        <f>T12-#REF!</f>
        <v>#REF!</v>
      </c>
    </row>
    <row r="13" customHeight="1" spans="1:16">
      <c r="A13" s="221" t="s">
        <v>1226</v>
      </c>
      <c r="B13" s="119">
        <v>500</v>
      </c>
      <c r="P13" s="104"/>
    </row>
    <row r="14" customHeight="1" spans="1:16">
      <c r="A14" s="221" t="s">
        <v>1227</v>
      </c>
      <c r="B14" s="119">
        <v>116420</v>
      </c>
      <c r="P14" s="104"/>
    </row>
    <row r="15" customHeight="1" spans="1:16">
      <c r="A15" s="221" t="s">
        <v>1228</v>
      </c>
      <c r="B15" s="119">
        <v>5523</v>
      </c>
      <c r="P15" s="104"/>
    </row>
    <row r="16" customHeight="1" spans="1:16">
      <c r="A16" s="222" t="s">
        <v>1229</v>
      </c>
      <c r="B16" s="119">
        <v>11235</v>
      </c>
      <c r="P16" s="104"/>
    </row>
    <row r="17" customHeight="1" spans="1:16">
      <c r="A17" s="222" t="s">
        <v>1230</v>
      </c>
      <c r="B17" s="119">
        <v>3730</v>
      </c>
      <c r="P17" s="104"/>
    </row>
    <row r="18" customHeight="1" spans="1:16">
      <c r="A18" s="222" t="s">
        <v>1231</v>
      </c>
      <c r="B18" s="119">
        <v>2510</v>
      </c>
      <c r="P18" s="104"/>
    </row>
    <row r="19" customHeight="1" spans="1:16">
      <c r="A19" s="222" t="s">
        <v>1232</v>
      </c>
      <c r="B19" s="119">
        <v>4995</v>
      </c>
      <c r="P19" s="104"/>
    </row>
    <row r="20" customHeight="1" spans="1:16">
      <c r="A20" s="222" t="s">
        <v>1233</v>
      </c>
      <c r="B20" s="119">
        <v>335</v>
      </c>
      <c r="P20" s="104"/>
    </row>
    <row r="21" customHeight="1" spans="1:16">
      <c r="A21" s="222" t="s">
        <v>1234</v>
      </c>
      <c r="B21" s="119">
        <v>85</v>
      </c>
      <c r="P21" s="104"/>
    </row>
    <row r="22" customHeight="1" spans="1:16">
      <c r="A22" s="222" t="s">
        <v>1235</v>
      </c>
      <c r="B22" s="119">
        <v>85</v>
      </c>
      <c r="P22" s="104"/>
    </row>
    <row r="23" customHeight="1" spans="1:16">
      <c r="A23" s="222" t="s">
        <v>1236</v>
      </c>
      <c r="B23" s="119">
        <v>165</v>
      </c>
      <c r="P23" s="104"/>
    </row>
    <row r="24" customHeight="1" spans="1:16">
      <c r="A24" s="218" t="s">
        <v>1237</v>
      </c>
      <c r="B24" s="223">
        <f>SUM(B25,B28,B34)</f>
        <v>780</v>
      </c>
      <c r="P24" s="104"/>
    </row>
    <row r="25" customHeight="1" spans="1:16">
      <c r="A25" s="48" t="s">
        <v>1238</v>
      </c>
      <c r="B25" s="224">
        <f>B26</f>
        <v>107</v>
      </c>
      <c r="P25" s="104"/>
    </row>
    <row r="26" customHeight="1" spans="1:16">
      <c r="A26" s="48" t="s">
        <v>1239</v>
      </c>
      <c r="B26" s="224">
        <f>B27</f>
        <v>107</v>
      </c>
      <c r="P26" s="104"/>
    </row>
    <row r="27" customHeight="1" spans="1:16">
      <c r="A27" s="48" t="s">
        <v>1240</v>
      </c>
      <c r="B27" s="224">
        <v>107</v>
      </c>
      <c r="P27" s="104"/>
    </row>
    <row r="28" customHeight="1" spans="1:16">
      <c r="A28" s="48" t="s">
        <v>1241</v>
      </c>
      <c r="B28" s="224">
        <f>B29+B32</f>
        <v>448</v>
      </c>
      <c r="P28" s="104"/>
    </row>
    <row r="29" customHeight="1" spans="1:16">
      <c r="A29" s="48" t="s">
        <v>1242</v>
      </c>
      <c r="B29" s="224">
        <f>SUM(B30:B31)</f>
        <v>332</v>
      </c>
      <c r="P29" s="104"/>
    </row>
    <row r="30" customHeight="1" spans="1:16">
      <c r="A30" s="48" t="s">
        <v>1243</v>
      </c>
      <c r="B30" s="224">
        <v>157</v>
      </c>
      <c r="P30" s="104"/>
    </row>
    <row r="31" customHeight="1" spans="1:16">
      <c r="A31" s="48" t="s">
        <v>1244</v>
      </c>
      <c r="B31" s="224">
        <v>175</v>
      </c>
      <c r="P31" s="104"/>
    </row>
    <row r="32" customHeight="1" spans="1:16">
      <c r="A32" s="48" t="s">
        <v>1245</v>
      </c>
      <c r="B32" s="224">
        <f>B33</f>
        <v>116</v>
      </c>
      <c r="P32" s="104"/>
    </row>
    <row r="33" customHeight="1" spans="1:16">
      <c r="A33" s="48" t="s">
        <v>1246</v>
      </c>
      <c r="B33" s="224">
        <v>116</v>
      </c>
      <c r="P33" s="104"/>
    </row>
    <row r="34" customHeight="1" spans="1:16">
      <c r="A34" s="48" t="s">
        <v>1247</v>
      </c>
      <c r="B34" s="171">
        <f>B35</f>
        <v>225</v>
      </c>
      <c r="P34" s="104"/>
    </row>
    <row r="35" customHeight="1" spans="1:16">
      <c r="A35" s="48" t="s">
        <v>1248</v>
      </c>
      <c r="B35" s="171">
        <f>SUM(B36:B37)</f>
        <v>225</v>
      </c>
      <c r="P35" s="104"/>
    </row>
    <row r="36" customHeight="1" spans="1:16">
      <c r="A36" s="48" t="s">
        <v>1249</v>
      </c>
      <c r="B36" s="171">
        <v>25</v>
      </c>
      <c r="P36" s="104"/>
    </row>
    <row r="37" customHeight="1" spans="1:2">
      <c r="A37" s="48" t="s">
        <v>1250</v>
      </c>
      <c r="B37" s="171">
        <v>200</v>
      </c>
    </row>
    <row r="38" customHeight="1" spans="1:2">
      <c r="A38" s="225" t="s">
        <v>69</v>
      </c>
      <c r="B38" s="223">
        <f>B24+B5</f>
        <v>313867</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J21" sqref="J21"/>
    </sheetView>
  </sheetViews>
  <sheetFormatPr defaultColWidth="7" defaultRowHeight="33" customHeight="1" outlineLevelCol="2"/>
  <cols>
    <col min="1" max="1" width="13" style="196" customWidth="1"/>
    <col min="2" max="2" width="56.75" style="39" customWidth="1"/>
    <col min="3" max="3" width="18.1296296296296" style="203" customWidth="1"/>
    <col min="4" max="16384" width="7" style="37"/>
  </cols>
  <sheetData>
    <row r="1" customHeight="1" spans="1:1">
      <c r="A1" s="61" t="s">
        <v>1251</v>
      </c>
    </row>
    <row r="2" customHeight="1" spans="1:3">
      <c r="A2" s="38" t="s">
        <v>1252</v>
      </c>
      <c r="B2" s="143"/>
      <c r="C2" s="156"/>
    </row>
    <row r="3" s="39" customFormat="1" customHeight="1" spans="1:3">
      <c r="A3" s="196"/>
      <c r="C3" s="157" t="s">
        <v>30</v>
      </c>
    </row>
    <row r="4" s="199" customFormat="1" customHeight="1" spans="1:3">
      <c r="A4" s="144" t="s">
        <v>1253</v>
      </c>
      <c r="B4" s="204" t="s">
        <v>72</v>
      </c>
      <c r="C4" s="205" t="s">
        <v>4</v>
      </c>
    </row>
    <row r="5" s="200" customFormat="1" customHeight="1" spans="1:3">
      <c r="A5" s="206" t="s">
        <v>1254</v>
      </c>
      <c r="B5" s="207" t="s">
        <v>1255</v>
      </c>
      <c r="C5" s="208">
        <v>301517.4</v>
      </c>
    </row>
    <row r="6" s="196" customFormat="1" customHeight="1" spans="1:3">
      <c r="A6" s="209" t="s">
        <v>1256</v>
      </c>
      <c r="B6" s="48" t="s">
        <v>1257</v>
      </c>
      <c r="C6" s="210">
        <v>301517.4</v>
      </c>
    </row>
    <row r="7" s="196" customFormat="1" customHeight="1" spans="1:3">
      <c r="A7" s="209" t="s">
        <v>1258</v>
      </c>
      <c r="B7" s="211" t="s">
        <v>1259</v>
      </c>
      <c r="C7" s="210">
        <v>100910</v>
      </c>
    </row>
    <row r="8" s="196" customFormat="1" customHeight="1" spans="1:3">
      <c r="A8" s="209" t="s">
        <v>1260</v>
      </c>
      <c r="B8" s="48" t="s">
        <v>1261</v>
      </c>
      <c r="C8" s="210">
        <v>10000</v>
      </c>
    </row>
    <row r="9" s="196" customFormat="1" customHeight="1" spans="1:3">
      <c r="A9" s="209" t="s">
        <v>1262</v>
      </c>
      <c r="B9" s="48" t="s">
        <v>1263</v>
      </c>
      <c r="C9" s="210">
        <v>59464.4</v>
      </c>
    </row>
    <row r="10" s="196" customFormat="1" customHeight="1" spans="1:3">
      <c r="A10" s="209" t="s">
        <v>1264</v>
      </c>
      <c r="B10" s="48" t="s">
        <v>1265</v>
      </c>
      <c r="C10" s="210">
        <v>5700</v>
      </c>
    </row>
    <row r="11" s="196" customFormat="1" customHeight="1" spans="1:3">
      <c r="A11" s="209" t="s">
        <v>1266</v>
      </c>
      <c r="B11" s="48" t="s">
        <v>1267</v>
      </c>
      <c r="C11" s="210">
        <v>3000</v>
      </c>
    </row>
    <row r="12" s="196" customFormat="1" customHeight="1" spans="1:3">
      <c r="A12" s="209" t="s">
        <v>1268</v>
      </c>
      <c r="B12" s="48" t="s">
        <v>1269</v>
      </c>
      <c r="C12" s="210">
        <v>500</v>
      </c>
    </row>
    <row r="13" s="196" customFormat="1" customHeight="1" spans="1:3">
      <c r="A13" s="209" t="s">
        <v>1270</v>
      </c>
      <c r="B13" s="48" t="s">
        <v>1271</v>
      </c>
      <c r="C13" s="210">
        <v>116420</v>
      </c>
    </row>
    <row r="14" s="196" customFormat="1" customHeight="1" spans="1:3">
      <c r="A14" s="209" t="s">
        <v>1272</v>
      </c>
      <c r="B14" s="48" t="s">
        <v>1273</v>
      </c>
      <c r="C14" s="210">
        <v>5523</v>
      </c>
    </row>
    <row r="15" s="201" customFormat="1" customHeight="1" spans="1:3">
      <c r="A15" s="206" t="s">
        <v>1133</v>
      </c>
      <c r="B15" s="207" t="s">
        <v>1274</v>
      </c>
      <c r="C15" s="208">
        <v>11235</v>
      </c>
    </row>
    <row r="16" customHeight="1" spans="1:3">
      <c r="A16" s="209" t="s">
        <v>1275</v>
      </c>
      <c r="B16" s="48" t="s">
        <v>1276</v>
      </c>
      <c r="C16" s="210">
        <v>11235</v>
      </c>
    </row>
    <row r="17" customHeight="1" spans="1:3">
      <c r="A17" s="209" t="s">
        <v>1277</v>
      </c>
      <c r="B17" s="48" t="s">
        <v>1278</v>
      </c>
      <c r="C17" s="210">
        <v>3730</v>
      </c>
    </row>
    <row r="18" customHeight="1" spans="1:3">
      <c r="A18" s="209" t="s">
        <v>1279</v>
      </c>
      <c r="B18" s="48" t="s">
        <v>1280</v>
      </c>
      <c r="C18" s="210">
        <v>2510</v>
      </c>
    </row>
    <row r="19" customHeight="1" spans="1:3">
      <c r="A19" s="209" t="s">
        <v>1281</v>
      </c>
      <c r="B19" s="48" t="s">
        <v>1282</v>
      </c>
      <c r="C19" s="210">
        <v>4995</v>
      </c>
    </row>
    <row r="20" s="202" customFormat="1" customHeight="1" spans="1:3">
      <c r="A20" s="206" t="s">
        <v>1283</v>
      </c>
      <c r="B20" s="207" t="s">
        <v>1284</v>
      </c>
      <c r="C20" s="208">
        <v>335</v>
      </c>
    </row>
    <row r="21" customHeight="1" spans="1:3">
      <c r="A21" s="212" t="s">
        <v>1285</v>
      </c>
      <c r="B21" s="213" t="s">
        <v>1286</v>
      </c>
      <c r="C21" s="214">
        <v>335</v>
      </c>
    </row>
    <row r="22" customHeight="1" spans="1:3">
      <c r="A22" s="212" t="s">
        <v>1287</v>
      </c>
      <c r="B22" s="212" t="s">
        <v>1288</v>
      </c>
      <c r="C22" s="214">
        <v>85</v>
      </c>
    </row>
    <row r="23" customHeight="1" spans="1:3">
      <c r="A23" s="212" t="s">
        <v>1289</v>
      </c>
      <c r="B23" s="212" t="s">
        <v>1290</v>
      </c>
      <c r="C23" s="214">
        <v>85</v>
      </c>
    </row>
    <row r="24" customHeight="1" spans="1:3">
      <c r="A24" s="212" t="s">
        <v>1291</v>
      </c>
      <c r="B24" s="212" t="s">
        <v>1292</v>
      </c>
      <c r="C24" s="214">
        <v>165</v>
      </c>
    </row>
    <row r="25" customHeight="1" spans="1:3">
      <c r="A25" s="215" t="s">
        <v>1293</v>
      </c>
      <c r="B25" s="216"/>
      <c r="C25" s="217">
        <f>SUM(C20,C15,C5)</f>
        <v>313087.4</v>
      </c>
    </row>
  </sheetData>
  <mergeCells count="2">
    <mergeCell ref="A2:C2"/>
    <mergeCell ref="A25:B25"/>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vt:lpstr>
      <vt:lpstr>附表2-2</vt:lpstr>
      <vt:lpstr>附表2-3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追逐太阳前行</cp:lastModifiedBy>
  <dcterms:created xsi:type="dcterms:W3CDTF">2006-09-16T00:00:00Z</dcterms:created>
  <dcterms:modified xsi:type="dcterms:W3CDTF">2025-07-17T07:30:55Z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A606677166404BA79CDBDA661DED0A0A_12</vt:lpwstr>
  </property>
</Properties>
</file>